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CADA\"/>
    </mc:Choice>
  </mc:AlternateContent>
  <xr:revisionPtr revIDLastSave="0" documentId="13_ncr:1_{53039A95-53FF-4499-8B75-7C6913E13A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LDC 2020-21" sheetId="1" r:id="rId1"/>
  </sheets>
  <definedNames>
    <definedName name="_xlnm.Print_Area" localSheetId="0">'SLDC 2020-21'!$A$1:$S$20</definedName>
  </definedNames>
  <calcPr calcId="191029"/>
</workbook>
</file>

<file path=xl/calcChain.xml><?xml version="1.0" encoding="utf-8"?>
<calcChain xmlns="http://schemas.openxmlformats.org/spreadsheetml/2006/main">
  <c r="N20" i="1" l="1"/>
  <c r="K20" i="1"/>
  <c r="H20" i="1"/>
  <c r="E20" i="1"/>
  <c r="R18" i="1"/>
  <c r="J25" i="1" s="1"/>
  <c r="N18" i="1"/>
  <c r="M18" i="1"/>
  <c r="L18" i="1"/>
  <c r="J24" i="1" s="1"/>
  <c r="K18" i="1"/>
  <c r="J18" i="1"/>
  <c r="I18" i="1"/>
  <c r="G24" i="1" s="1"/>
  <c r="H18" i="1"/>
  <c r="G18" i="1"/>
  <c r="F18" i="1"/>
  <c r="E18" i="1"/>
  <c r="D18" i="1"/>
  <c r="C18" i="1"/>
  <c r="R17" i="1"/>
  <c r="R19" i="1" s="1"/>
  <c r="N17" i="1"/>
  <c r="N19" i="1" s="1"/>
  <c r="M17" i="1"/>
  <c r="M19" i="1" s="1"/>
  <c r="L17" i="1"/>
  <c r="K17" i="1"/>
  <c r="J17" i="1"/>
  <c r="I17" i="1"/>
  <c r="G23" i="1" s="1"/>
  <c r="H17" i="1"/>
  <c r="H19" i="1" s="1"/>
  <c r="G17" i="1"/>
  <c r="G19" i="1" s="1"/>
  <c r="F17" i="1"/>
  <c r="F19" i="1" s="1"/>
  <c r="E17" i="1"/>
  <c r="E19" i="1" s="1"/>
  <c r="D17" i="1"/>
  <c r="C17" i="1"/>
  <c r="C19" i="1" s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U5" i="1"/>
  <c r="P5" i="1"/>
  <c r="O5" i="1"/>
  <c r="O18" i="1" l="1"/>
  <c r="J19" i="1"/>
  <c r="P17" i="1"/>
  <c r="D19" i="1"/>
  <c r="L19" i="1"/>
  <c r="O17" i="1"/>
  <c r="O19" i="1" s="1"/>
  <c r="P18" i="1"/>
  <c r="G25" i="1" s="1"/>
  <c r="I19" i="1"/>
  <c r="K19" i="1"/>
  <c r="J23" i="1"/>
  <c r="P19" i="1" l="1"/>
</calcChain>
</file>

<file path=xl/sharedStrings.xml><?xml version="1.0" encoding="utf-8"?>
<sst xmlns="http://schemas.openxmlformats.org/spreadsheetml/2006/main" count="77" uniqueCount="59">
  <si>
    <t>Gulbarga Electricity Supply Company Limited</t>
  </si>
  <si>
    <t>Sl No</t>
  </si>
  <si>
    <t>Month</t>
  </si>
  <si>
    <t xml:space="preserve">Requirement </t>
  </si>
  <si>
    <t xml:space="preserve">Allotted </t>
  </si>
  <si>
    <t xml:space="preserve">Schedule           </t>
  </si>
  <si>
    <t xml:space="preserve">Actual  </t>
  </si>
  <si>
    <t>Excess
(+)  /Less(-) (in MU)</t>
  </si>
  <si>
    <t>Average Cons.
Perday 
(In MU)</t>
  </si>
  <si>
    <t>Actual Peak Load 
(In MW )
 Date &amp; Time</t>
  </si>
  <si>
    <t xml:space="preserve">  Actual Peak Cons.
(in MU)</t>
  </si>
  <si>
    <t>Actual Peak Consumption Date</t>
  </si>
  <si>
    <t>MIN 
in MW</t>
  </si>
  <si>
    <t>MAX 
in MW</t>
  </si>
  <si>
    <t>Cons.
 in MU</t>
  </si>
  <si>
    <t>April-2020</t>
  </si>
  <si>
    <t xml:space="preserve">  1559 MW    04-04-2020 @11:00hrs</t>
  </si>
  <si>
    <t>May-2020</t>
  </si>
  <si>
    <t xml:space="preserve"> 1326 MW    06-05-2020 @13:00hrs</t>
  </si>
  <si>
    <t>June-2020</t>
  </si>
  <si>
    <t xml:space="preserve"> 1303 MW  21-06-2020 
@14:00hrs</t>
  </si>
  <si>
    <t>July-2020</t>
  </si>
  <si>
    <t>1218 MW 12-07-2020 @14:00hrs</t>
  </si>
  <si>
    <t>August-2020</t>
  </si>
  <si>
    <t>1265 MW 30-07-2020
@10:00hrs</t>
  </si>
  <si>
    <t>31/08/2020</t>
  </si>
  <si>
    <t>September-2020</t>
  </si>
  <si>
    <t>1293 MW 07-09-2020 @13:00hrs</t>
  </si>
  <si>
    <t>01/09/2020</t>
  </si>
  <si>
    <t>October-2020</t>
  </si>
  <si>
    <t>1168 MW 31-10-2020
@10:00hrs</t>
  </si>
  <si>
    <t>09/10/2020</t>
  </si>
  <si>
    <t>November-2020</t>
  </si>
  <si>
    <t>1389 MW 04-11-2020 @10:00hrs</t>
  </si>
  <si>
    <t>24/11/2020</t>
  </si>
  <si>
    <t>December-2020</t>
  </si>
  <si>
    <t>1498 MW 25-12-2020 @10:00hrs.</t>
  </si>
  <si>
    <t>25/12/2020</t>
  </si>
  <si>
    <t>January-2021</t>
  </si>
  <si>
    <t>1421MW 27.01.2021
@13:00hrs.</t>
  </si>
  <si>
    <t>27/01/2021</t>
  </si>
  <si>
    <t>February-2021</t>
  </si>
  <si>
    <t>1665 MW  28.02.2021
@12:00hrs.</t>
  </si>
  <si>
    <t>28/02/2021</t>
  </si>
  <si>
    <t>March-2021</t>
  </si>
  <si>
    <t>1740 MW  22.03.2021
@13:00hrs.</t>
  </si>
  <si>
    <t>08/03/2021</t>
  </si>
  <si>
    <t>MIN</t>
  </si>
  <si>
    <t>MAX</t>
  </si>
  <si>
    <t>Average</t>
  </si>
  <si>
    <t>Total</t>
  </si>
  <si>
    <t>2019-20</t>
  </si>
  <si>
    <t>MW</t>
  </si>
  <si>
    <t>DATE</t>
  </si>
  <si>
    <t>TIME</t>
  </si>
  <si>
    <t>Peak Load</t>
  </si>
  <si>
    <t>Per day Peak 
Cons in MU</t>
  </si>
  <si>
    <t>26/08/2018</t>
  </si>
  <si>
    <t>Month wise Requirement, Allocation, Schedule  &amp; Actual Consumption  As per SLDC for FY- 2020-21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</si>
</sst>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mmmm\-yy;@"/>
    <numFmt numFmtId="166" formatCode="0.000"/>
    <numFmt numFmtId="167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36"/>
      <color theme="1"/>
      <name val="Book Antiqua"/>
      <family val="1"/>
    </font>
    <font>
      <b/>
      <sz val="36"/>
      <color theme="1"/>
      <name val="Book Antiqua"/>
      <family val="1"/>
    </font>
    <font>
      <sz val="36"/>
      <color theme="1"/>
      <name val="Book Antiqua"/>
      <family val="1"/>
    </font>
    <font>
      <b/>
      <sz val="18"/>
      <color theme="1"/>
      <name val="Book Antiqua"/>
      <family val="1"/>
    </font>
    <font>
      <b/>
      <sz val="22"/>
      <color theme="1"/>
      <name val="Book Antiqua"/>
      <family val="1"/>
    </font>
    <font>
      <sz val="24"/>
      <color theme="1"/>
      <name val="Book Antiqua"/>
      <family val="1"/>
    </font>
    <font>
      <sz val="22"/>
      <color theme="1"/>
      <name val="Book Antiqua"/>
      <family val="1"/>
    </font>
    <font>
      <sz val="18"/>
      <color theme="1"/>
      <name val="Book Antiqua"/>
      <family val="1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sz val="26"/>
      <color theme="1"/>
      <name val="Book Antiqua"/>
      <family val="1"/>
    </font>
    <font>
      <b/>
      <sz val="26"/>
      <color theme="1"/>
      <name val="Book Antiqua"/>
      <family val="1"/>
    </font>
    <font>
      <b/>
      <sz val="18"/>
      <name val="Book Antiqua"/>
      <family val="1"/>
    </font>
    <font>
      <b/>
      <sz val="24"/>
      <color theme="1"/>
      <name val="Book Antiqua"/>
      <family val="1"/>
    </font>
    <font>
      <sz val="16"/>
      <color theme="1"/>
      <name val="Book Antiqua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</cellStyleXfs>
  <cellXfs count="76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7" fillId="2" borderId="1" xfId="0" quotePrefix="1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vertical="center"/>
    </xf>
    <xf numFmtId="14" fontId="8" fillId="2" borderId="1" xfId="0" quotePrefix="1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2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/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14" fillId="2" borderId="1" xfId="0" applyNumberFormat="1" applyFont="1" applyFill="1" applyBorder="1" applyAlignment="1">
      <alignment horizontal="center" vertical="center" wrapText="1"/>
    </xf>
    <xf numFmtId="20" fontId="14" fillId="2" borderId="0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2" fontId="1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7" fillId="2" borderId="0" xfId="0" applyFont="1" applyFill="1" applyAlignment="1"/>
    <xf numFmtId="0" fontId="16" fillId="2" borderId="0" xfId="0" applyFont="1" applyFill="1" applyAlignment="1"/>
    <xf numFmtId="0" fontId="9" fillId="2" borderId="0" xfId="0" applyFont="1" applyFill="1" applyAlignment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/>
    <xf numFmtId="0" fontId="9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</cellXfs>
  <cellStyles count="9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W26"/>
  <sheetViews>
    <sheetView tabSelected="1" view="pageBreakPreview" zoomScale="50" zoomScaleNormal="50" zoomScaleSheetLayoutView="50" workbookViewId="0">
      <selection activeCell="A2" sqref="A2:S2"/>
    </sheetView>
  </sheetViews>
  <sheetFormatPr defaultRowHeight="23.25" x14ac:dyDescent="0.35"/>
  <cols>
    <col min="1" max="1" width="8.5703125" style="37" customWidth="1"/>
    <col min="2" max="2" width="33.5703125" style="39" customWidth="1"/>
    <col min="3" max="5" width="17.85546875" style="55" customWidth="1"/>
    <col min="6" max="7" width="17.85546875" style="57" customWidth="1"/>
    <col min="8" max="8" width="21.5703125" style="57" customWidth="1"/>
    <col min="9" max="14" width="17.85546875" style="58" customWidth="1"/>
    <col min="15" max="15" width="19.28515625" style="59" customWidth="1"/>
    <col min="16" max="16" width="19.28515625" style="60" customWidth="1"/>
    <col min="17" max="17" width="51.28515625" style="37" customWidth="1"/>
    <col min="18" max="18" width="19.28515625" style="39" customWidth="1"/>
    <col min="19" max="19" width="27.85546875" style="61" customWidth="1"/>
    <col min="20" max="20" width="9.140625" style="39"/>
    <col min="21" max="21" width="12.5703125" style="39" customWidth="1"/>
    <col min="22" max="16384" width="9.140625" style="39"/>
  </cols>
  <sheetData>
    <row r="1" spans="1:21" s="2" customFormat="1" ht="71.25" customHeight="1" x14ac:dyDescent="0.7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1"/>
    </row>
    <row r="2" spans="1:21" s="3" customFormat="1" ht="71.25" customHeight="1" x14ac:dyDescent="0.25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21" s="4" customFormat="1" ht="58.5" customHeight="1" x14ac:dyDescent="0.35">
      <c r="A3" s="68" t="s">
        <v>1</v>
      </c>
      <c r="B3" s="68" t="s">
        <v>2</v>
      </c>
      <c r="C3" s="74" t="s">
        <v>3</v>
      </c>
      <c r="D3" s="74"/>
      <c r="E3" s="74"/>
      <c r="F3" s="74" t="s">
        <v>4</v>
      </c>
      <c r="G3" s="74"/>
      <c r="H3" s="74"/>
      <c r="I3" s="74" t="s">
        <v>5</v>
      </c>
      <c r="J3" s="74"/>
      <c r="K3" s="74"/>
      <c r="L3" s="74" t="s">
        <v>6</v>
      </c>
      <c r="M3" s="74"/>
      <c r="N3" s="74"/>
      <c r="O3" s="75" t="s">
        <v>7</v>
      </c>
      <c r="P3" s="75" t="s">
        <v>8</v>
      </c>
      <c r="Q3" s="68" t="s">
        <v>9</v>
      </c>
      <c r="R3" s="68" t="s">
        <v>10</v>
      </c>
      <c r="S3" s="68" t="s">
        <v>11</v>
      </c>
    </row>
    <row r="4" spans="1:21" s="4" customFormat="1" ht="75" customHeight="1" x14ac:dyDescent="0.35">
      <c r="A4" s="68"/>
      <c r="B4" s="68"/>
      <c r="C4" s="5" t="s">
        <v>12</v>
      </c>
      <c r="D4" s="5" t="s">
        <v>13</v>
      </c>
      <c r="E4" s="5" t="s">
        <v>14</v>
      </c>
      <c r="F4" s="5" t="s">
        <v>12</v>
      </c>
      <c r="G4" s="5" t="s">
        <v>13</v>
      </c>
      <c r="H4" s="5" t="s">
        <v>14</v>
      </c>
      <c r="I4" s="5" t="s">
        <v>12</v>
      </c>
      <c r="J4" s="5" t="s">
        <v>13</v>
      </c>
      <c r="K4" s="5" t="s">
        <v>14</v>
      </c>
      <c r="L4" s="5" t="s">
        <v>12</v>
      </c>
      <c r="M4" s="5" t="s">
        <v>13</v>
      </c>
      <c r="N4" s="5" t="s">
        <v>14</v>
      </c>
      <c r="O4" s="75"/>
      <c r="P4" s="75"/>
      <c r="Q4" s="68"/>
      <c r="R4" s="68"/>
      <c r="S4" s="68"/>
    </row>
    <row r="5" spans="1:21" s="13" customFormat="1" ht="57" x14ac:dyDescent="0.25">
      <c r="A5" s="6">
        <v>1</v>
      </c>
      <c r="B5" s="7" t="s">
        <v>15</v>
      </c>
      <c r="C5" s="8">
        <v>800</v>
      </c>
      <c r="D5" s="8">
        <v>1500</v>
      </c>
      <c r="E5" s="9">
        <v>806.5799999999997</v>
      </c>
      <c r="F5" s="10">
        <v>1002</v>
      </c>
      <c r="G5" s="10">
        <v>1852</v>
      </c>
      <c r="H5" s="11">
        <v>934.67000000000053</v>
      </c>
      <c r="I5" s="10">
        <v>587</v>
      </c>
      <c r="J5" s="10">
        <v>1545</v>
      </c>
      <c r="K5" s="11">
        <v>742.24000000000012</v>
      </c>
      <c r="L5" s="10">
        <v>432</v>
      </c>
      <c r="M5" s="10">
        <v>1559</v>
      </c>
      <c r="N5" s="11">
        <v>662.90099999999995</v>
      </c>
      <c r="O5" s="11">
        <f t="shared" ref="O5:O16" si="0">+N5-K5</f>
        <v>-79.339000000000169</v>
      </c>
      <c r="P5" s="11">
        <f>+N5/30</f>
        <v>22.096699999999998</v>
      </c>
      <c r="Q5" s="12" t="s">
        <v>16</v>
      </c>
      <c r="R5" s="9">
        <v>26.24</v>
      </c>
      <c r="S5" s="12">
        <v>43925</v>
      </c>
      <c r="U5" s="14">
        <f>+N486</f>
        <v>0</v>
      </c>
    </row>
    <row r="6" spans="1:21" s="13" customFormat="1" ht="57" x14ac:dyDescent="0.25">
      <c r="A6" s="6">
        <v>2</v>
      </c>
      <c r="B6" s="7" t="s">
        <v>17</v>
      </c>
      <c r="C6" s="8">
        <v>650</v>
      </c>
      <c r="D6" s="8">
        <v>1350</v>
      </c>
      <c r="E6" s="9">
        <v>713.48</v>
      </c>
      <c r="F6" s="10">
        <v>863</v>
      </c>
      <c r="G6" s="10">
        <v>2000</v>
      </c>
      <c r="H6" s="11">
        <v>912.7</v>
      </c>
      <c r="I6" s="10">
        <v>566</v>
      </c>
      <c r="J6" s="10">
        <v>1562</v>
      </c>
      <c r="K6" s="11">
        <v>795.54</v>
      </c>
      <c r="L6" s="10">
        <v>491</v>
      </c>
      <c r="M6" s="10">
        <v>1326</v>
      </c>
      <c r="N6" s="11">
        <v>644.19000000000005</v>
      </c>
      <c r="O6" s="11">
        <f t="shared" si="0"/>
        <v>-151.34999999999991</v>
      </c>
      <c r="P6" s="11">
        <f>+N6/31</f>
        <v>20.780322580645162</v>
      </c>
      <c r="Q6" s="12" t="s">
        <v>18</v>
      </c>
      <c r="R6" s="9">
        <v>23.05</v>
      </c>
      <c r="S6" s="12">
        <v>43987</v>
      </c>
    </row>
    <row r="7" spans="1:21" s="13" customFormat="1" ht="66" customHeight="1" x14ac:dyDescent="0.25">
      <c r="A7" s="6">
        <v>3</v>
      </c>
      <c r="B7" s="7" t="s">
        <v>19</v>
      </c>
      <c r="C7" s="8">
        <v>600</v>
      </c>
      <c r="D7" s="8">
        <v>1275</v>
      </c>
      <c r="E7" s="9">
        <v>657.07</v>
      </c>
      <c r="F7" s="10">
        <v>767</v>
      </c>
      <c r="G7" s="10">
        <v>1832</v>
      </c>
      <c r="H7" s="11">
        <v>810.58</v>
      </c>
      <c r="I7" s="10">
        <v>523</v>
      </c>
      <c r="J7" s="10">
        <v>1566</v>
      </c>
      <c r="K7" s="11">
        <v>744.99</v>
      </c>
      <c r="L7" s="10">
        <v>324</v>
      </c>
      <c r="M7" s="10">
        <v>1303</v>
      </c>
      <c r="N7" s="11">
        <v>591.6</v>
      </c>
      <c r="O7" s="11">
        <f t="shared" si="0"/>
        <v>-153.38999999999999</v>
      </c>
      <c r="P7" s="11">
        <f>+N7/30</f>
        <v>19.720000000000002</v>
      </c>
      <c r="Q7" s="12" t="s">
        <v>20</v>
      </c>
      <c r="R7" s="9">
        <v>22.25</v>
      </c>
      <c r="S7" s="12">
        <v>44080</v>
      </c>
    </row>
    <row r="8" spans="1:21" s="13" customFormat="1" ht="57" x14ac:dyDescent="0.25">
      <c r="A8" s="6">
        <v>4</v>
      </c>
      <c r="B8" s="7" t="s">
        <v>21</v>
      </c>
      <c r="C8" s="8">
        <v>600</v>
      </c>
      <c r="D8" s="8">
        <v>1300</v>
      </c>
      <c r="E8" s="9">
        <v>657.15</v>
      </c>
      <c r="F8" s="10">
        <v>613</v>
      </c>
      <c r="G8" s="10">
        <v>1892</v>
      </c>
      <c r="H8" s="11">
        <v>814.06</v>
      </c>
      <c r="I8" s="10">
        <v>553</v>
      </c>
      <c r="J8" s="10">
        <v>1459</v>
      </c>
      <c r="K8" s="11">
        <v>709.7</v>
      </c>
      <c r="L8" s="10">
        <v>362</v>
      </c>
      <c r="M8" s="10">
        <v>1218</v>
      </c>
      <c r="N8" s="11">
        <v>581.72</v>
      </c>
      <c r="O8" s="11">
        <f t="shared" si="0"/>
        <v>-127.98000000000002</v>
      </c>
      <c r="P8" s="11">
        <f>+N8/31</f>
        <v>18.765161290322581</v>
      </c>
      <c r="Q8" s="12" t="s">
        <v>22</v>
      </c>
      <c r="R8" s="9">
        <v>21.96</v>
      </c>
      <c r="S8" s="12">
        <v>43989</v>
      </c>
    </row>
    <row r="9" spans="1:21" s="13" customFormat="1" ht="57" x14ac:dyDescent="0.25">
      <c r="A9" s="6">
        <v>5</v>
      </c>
      <c r="B9" s="7" t="s">
        <v>23</v>
      </c>
      <c r="C9" s="8">
        <v>550</v>
      </c>
      <c r="D9" s="8">
        <v>1200</v>
      </c>
      <c r="E9" s="9">
        <v>661.08</v>
      </c>
      <c r="F9" s="10">
        <v>736</v>
      </c>
      <c r="G9" s="10">
        <v>2042</v>
      </c>
      <c r="H9" s="11">
        <v>840.87</v>
      </c>
      <c r="I9" s="10">
        <v>699</v>
      </c>
      <c r="J9" s="10">
        <v>1569</v>
      </c>
      <c r="K9" s="11">
        <v>774.93</v>
      </c>
      <c r="L9" s="10">
        <v>422</v>
      </c>
      <c r="M9" s="10">
        <v>1265</v>
      </c>
      <c r="N9" s="11">
        <v>603.61</v>
      </c>
      <c r="O9" s="11">
        <f t="shared" si="0"/>
        <v>-171.31999999999994</v>
      </c>
      <c r="P9" s="11">
        <f>+N9/31</f>
        <v>19.471290322580646</v>
      </c>
      <c r="Q9" s="12" t="s">
        <v>24</v>
      </c>
      <c r="R9" s="9">
        <v>22.88</v>
      </c>
      <c r="S9" s="15" t="s">
        <v>25</v>
      </c>
    </row>
    <row r="10" spans="1:21" s="13" customFormat="1" ht="63" x14ac:dyDescent="0.25">
      <c r="A10" s="6">
        <v>6</v>
      </c>
      <c r="B10" s="7" t="s">
        <v>26</v>
      </c>
      <c r="C10" s="8">
        <v>500</v>
      </c>
      <c r="D10" s="8">
        <v>1250</v>
      </c>
      <c r="E10" s="9">
        <v>659.71</v>
      </c>
      <c r="F10" s="10">
        <v>673</v>
      </c>
      <c r="G10" s="10">
        <v>2042</v>
      </c>
      <c r="H10" s="11">
        <v>811.04</v>
      </c>
      <c r="I10" s="10">
        <v>559</v>
      </c>
      <c r="J10" s="10">
        <v>1431</v>
      </c>
      <c r="K10" s="11">
        <v>691.37</v>
      </c>
      <c r="L10" s="10">
        <v>380</v>
      </c>
      <c r="M10" s="10">
        <v>1293</v>
      </c>
      <c r="N10" s="11">
        <v>548.85</v>
      </c>
      <c r="O10" s="11">
        <f t="shared" si="0"/>
        <v>-142.51999999999998</v>
      </c>
      <c r="P10" s="11">
        <f>+N10/30</f>
        <v>18.295000000000002</v>
      </c>
      <c r="Q10" s="12" t="s">
        <v>27</v>
      </c>
      <c r="R10" s="9">
        <v>23.29</v>
      </c>
      <c r="S10" s="15" t="s">
        <v>28</v>
      </c>
    </row>
    <row r="11" spans="1:21" s="20" customFormat="1" ht="57" x14ac:dyDescent="0.25">
      <c r="A11" s="6">
        <v>7</v>
      </c>
      <c r="B11" s="7" t="s">
        <v>29</v>
      </c>
      <c r="C11" s="16">
        <v>450</v>
      </c>
      <c r="D11" s="16">
        <v>1100</v>
      </c>
      <c r="E11" s="17">
        <v>680.5</v>
      </c>
      <c r="F11" s="18">
        <v>756</v>
      </c>
      <c r="G11" s="18">
        <v>1859</v>
      </c>
      <c r="H11" s="19">
        <v>811.15</v>
      </c>
      <c r="I11" s="18">
        <v>498</v>
      </c>
      <c r="J11" s="18">
        <v>1395</v>
      </c>
      <c r="K11" s="19">
        <v>680.99</v>
      </c>
      <c r="L11" s="18">
        <v>208</v>
      </c>
      <c r="M11" s="18">
        <v>1168</v>
      </c>
      <c r="N11" s="19">
        <v>541.63</v>
      </c>
      <c r="O11" s="11">
        <f t="shared" si="0"/>
        <v>-139.36000000000001</v>
      </c>
      <c r="P11" s="11">
        <f>+N11/31</f>
        <v>17.471935483870968</v>
      </c>
      <c r="Q11" s="12" t="s">
        <v>30</v>
      </c>
      <c r="R11" s="9">
        <v>20.87</v>
      </c>
      <c r="S11" s="15" t="s">
        <v>31</v>
      </c>
    </row>
    <row r="12" spans="1:21" s="20" customFormat="1" ht="63" x14ac:dyDescent="0.25">
      <c r="A12" s="6">
        <v>8</v>
      </c>
      <c r="B12" s="7" t="s">
        <v>32</v>
      </c>
      <c r="C12" s="16">
        <v>450</v>
      </c>
      <c r="D12" s="16">
        <v>1300</v>
      </c>
      <c r="E12" s="17">
        <v>681.9</v>
      </c>
      <c r="F12" s="18">
        <v>826</v>
      </c>
      <c r="G12" s="18">
        <v>1942</v>
      </c>
      <c r="H12" s="19">
        <v>891.99</v>
      </c>
      <c r="I12" s="18">
        <v>576</v>
      </c>
      <c r="J12" s="18">
        <v>1523</v>
      </c>
      <c r="K12" s="19">
        <v>743.67</v>
      </c>
      <c r="L12" s="18">
        <v>379</v>
      </c>
      <c r="M12" s="18">
        <v>1389</v>
      </c>
      <c r="N12" s="19">
        <v>612.09</v>
      </c>
      <c r="O12" s="11">
        <f t="shared" si="0"/>
        <v>-131.57999999999993</v>
      </c>
      <c r="P12" s="11">
        <f>+N12/30</f>
        <v>20.403000000000002</v>
      </c>
      <c r="Q12" s="12" t="s">
        <v>33</v>
      </c>
      <c r="R12" s="9">
        <v>22.14</v>
      </c>
      <c r="S12" s="12" t="s">
        <v>34</v>
      </c>
    </row>
    <row r="13" spans="1:21" s="20" customFormat="1" ht="57" x14ac:dyDescent="0.25">
      <c r="A13" s="6">
        <v>9</v>
      </c>
      <c r="B13" s="7" t="s">
        <v>35</v>
      </c>
      <c r="C13" s="16">
        <v>400</v>
      </c>
      <c r="D13" s="16">
        <v>1400</v>
      </c>
      <c r="E13" s="17">
        <v>714.35</v>
      </c>
      <c r="F13" s="18">
        <v>945</v>
      </c>
      <c r="G13" s="18">
        <v>2166</v>
      </c>
      <c r="H13" s="19">
        <v>1004.39</v>
      </c>
      <c r="I13" s="18">
        <v>693</v>
      </c>
      <c r="J13" s="18">
        <v>1642</v>
      </c>
      <c r="K13" s="19">
        <v>816.48</v>
      </c>
      <c r="L13" s="18">
        <v>401</v>
      </c>
      <c r="M13" s="18">
        <v>1498</v>
      </c>
      <c r="N13" s="19">
        <v>670.25</v>
      </c>
      <c r="O13" s="11">
        <f t="shared" si="0"/>
        <v>-146.23000000000002</v>
      </c>
      <c r="P13" s="11">
        <f>+N13/31</f>
        <v>21.620967741935484</v>
      </c>
      <c r="Q13" s="12" t="s">
        <v>36</v>
      </c>
      <c r="R13" s="9">
        <v>23.97</v>
      </c>
      <c r="S13" s="12" t="s">
        <v>37</v>
      </c>
    </row>
    <row r="14" spans="1:21" s="20" customFormat="1" ht="57" x14ac:dyDescent="0.25">
      <c r="A14" s="6">
        <v>10</v>
      </c>
      <c r="B14" s="7" t="s">
        <v>38</v>
      </c>
      <c r="C14" s="16">
        <v>600</v>
      </c>
      <c r="D14" s="16">
        <v>1450</v>
      </c>
      <c r="E14" s="17">
        <v>777.38</v>
      </c>
      <c r="F14" s="18">
        <v>966</v>
      </c>
      <c r="G14" s="18">
        <v>2368</v>
      </c>
      <c r="H14" s="19">
        <v>1092.1099999999999</v>
      </c>
      <c r="I14" s="18">
        <v>595</v>
      </c>
      <c r="J14" s="18">
        <v>1591</v>
      </c>
      <c r="K14" s="19">
        <v>818.24</v>
      </c>
      <c r="L14" s="18">
        <v>425</v>
      </c>
      <c r="M14" s="18">
        <v>1421</v>
      </c>
      <c r="N14" s="19">
        <v>694.86</v>
      </c>
      <c r="O14" s="11">
        <f t="shared" si="0"/>
        <v>-123.38</v>
      </c>
      <c r="P14" s="11">
        <f>+N14/31</f>
        <v>22.414838709677419</v>
      </c>
      <c r="Q14" s="12" t="s">
        <v>39</v>
      </c>
      <c r="R14" s="9">
        <v>24.15</v>
      </c>
      <c r="S14" s="12" t="s">
        <v>40</v>
      </c>
    </row>
    <row r="15" spans="1:21" s="20" customFormat="1" ht="57" x14ac:dyDescent="0.25">
      <c r="A15" s="6">
        <v>11</v>
      </c>
      <c r="B15" s="7" t="s">
        <v>41</v>
      </c>
      <c r="C15" s="16">
        <v>550</v>
      </c>
      <c r="D15" s="16">
        <v>1550</v>
      </c>
      <c r="E15" s="17">
        <v>641.52</v>
      </c>
      <c r="F15" s="18">
        <v>1199</v>
      </c>
      <c r="G15" s="18">
        <v>2409</v>
      </c>
      <c r="H15" s="19">
        <v>1009.14</v>
      </c>
      <c r="I15" s="18">
        <v>575</v>
      </c>
      <c r="J15" s="18">
        <v>1715</v>
      </c>
      <c r="K15" s="19">
        <v>771.14</v>
      </c>
      <c r="L15" s="18">
        <v>470</v>
      </c>
      <c r="M15" s="18">
        <v>1665</v>
      </c>
      <c r="N15" s="19">
        <v>685.57</v>
      </c>
      <c r="O15" s="11">
        <f t="shared" si="0"/>
        <v>-85.569999999999936</v>
      </c>
      <c r="P15" s="11">
        <f>+N15/28</f>
        <v>24.484642857142859</v>
      </c>
      <c r="Q15" s="12" t="s">
        <v>42</v>
      </c>
      <c r="R15" s="9">
        <v>27.3</v>
      </c>
      <c r="S15" s="12" t="s">
        <v>43</v>
      </c>
    </row>
    <row r="16" spans="1:21" s="20" customFormat="1" ht="57" x14ac:dyDescent="0.25">
      <c r="A16" s="6">
        <v>12</v>
      </c>
      <c r="B16" s="7" t="s">
        <v>44</v>
      </c>
      <c r="C16" s="16">
        <v>550</v>
      </c>
      <c r="D16" s="16">
        <v>1675</v>
      </c>
      <c r="E16" s="17">
        <v>861.65</v>
      </c>
      <c r="F16" s="18">
        <v>1199</v>
      </c>
      <c r="G16" s="18">
        <v>2375</v>
      </c>
      <c r="H16" s="19">
        <v>1273</v>
      </c>
      <c r="I16" s="18">
        <v>714</v>
      </c>
      <c r="J16" s="18">
        <v>1769</v>
      </c>
      <c r="K16" s="19">
        <v>961.86</v>
      </c>
      <c r="L16" s="18">
        <v>643</v>
      </c>
      <c r="M16" s="18">
        <v>1740</v>
      </c>
      <c r="N16" s="19">
        <v>886.65</v>
      </c>
      <c r="O16" s="11">
        <f t="shared" si="0"/>
        <v>-75.210000000000036</v>
      </c>
      <c r="P16" s="11">
        <f>+N16/31</f>
        <v>28.601612903225806</v>
      </c>
      <c r="Q16" s="12" t="s">
        <v>45</v>
      </c>
      <c r="R16" s="9">
        <v>29.53</v>
      </c>
      <c r="S16" s="15" t="s">
        <v>46</v>
      </c>
    </row>
    <row r="17" spans="1:23" s="26" customFormat="1" ht="47.25" customHeight="1" x14ac:dyDescent="0.3">
      <c r="A17" s="21"/>
      <c r="B17" s="22" t="s">
        <v>47</v>
      </c>
      <c r="C17" s="23">
        <f>MIN(C5:C16)</f>
        <v>400</v>
      </c>
      <c r="D17" s="23">
        <f t="shared" ref="D17:P17" si="1">MIN(D5:D16)</f>
        <v>1100</v>
      </c>
      <c r="E17" s="23">
        <f t="shared" si="1"/>
        <v>641.52</v>
      </c>
      <c r="F17" s="23">
        <f t="shared" si="1"/>
        <v>613</v>
      </c>
      <c r="G17" s="23">
        <f t="shared" si="1"/>
        <v>1832</v>
      </c>
      <c r="H17" s="23">
        <f t="shared" si="1"/>
        <v>810.58</v>
      </c>
      <c r="I17" s="23">
        <f t="shared" si="1"/>
        <v>498</v>
      </c>
      <c r="J17" s="23">
        <f t="shared" si="1"/>
        <v>1395</v>
      </c>
      <c r="K17" s="23">
        <f t="shared" si="1"/>
        <v>680.99</v>
      </c>
      <c r="L17" s="23">
        <f t="shared" si="1"/>
        <v>208</v>
      </c>
      <c r="M17" s="23">
        <f t="shared" si="1"/>
        <v>1168</v>
      </c>
      <c r="N17" s="23">
        <f t="shared" si="1"/>
        <v>541.63</v>
      </c>
      <c r="O17" s="23">
        <f t="shared" si="1"/>
        <v>-171.31999999999994</v>
      </c>
      <c r="P17" s="24">
        <f t="shared" si="1"/>
        <v>17.471935483870968</v>
      </c>
      <c r="Q17" s="22" t="s">
        <v>47</v>
      </c>
      <c r="R17" s="24">
        <f>MIN(R5:R16)</f>
        <v>20.87</v>
      </c>
      <c r="S17" s="25"/>
    </row>
    <row r="18" spans="1:23" s="26" customFormat="1" ht="47.25" customHeight="1" x14ac:dyDescent="0.3">
      <c r="A18" s="21"/>
      <c r="B18" s="22" t="s">
        <v>48</v>
      </c>
      <c r="C18" s="23">
        <f>MAX(C5:C16)</f>
        <v>800</v>
      </c>
      <c r="D18" s="23">
        <f t="shared" ref="D18:P18" si="2">MAX(D5:D16)</f>
        <v>1675</v>
      </c>
      <c r="E18" s="23">
        <f t="shared" si="2"/>
        <v>861.65</v>
      </c>
      <c r="F18" s="23">
        <f t="shared" si="2"/>
        <v>1199</v>
      </c>
      <c r="G18" s="23">
        <f t="shared" si="2"/>
        <v>2409</v>
      </c>
      <c r="H18" s="23">
        <f t="shared" si="2"/>
        <v>1273</v>
      </c>
      <c r="I18" s="23">
        <f t="shared" si="2"/>
        <v>714</v>
      </c>
      <c r="J18" s="23">
        <f t="shared" si="2"/>
        <v>1769</v>
      </c>
      <c r="K18" s="23">
        <f t="shared" si="2"/>
        <v>961.86</v>
      </c>
      <c r="L18" s="23">
        <f t="shared" si="2"/>
        <v>643</v>
      </c>
      <c r="M18" s="23">
        <f t="shared" si="2"/>
        <v>1740</v>
      </c>
      <c r="N18" s="23">
        <f t="shared" si="2"/>
        <v>886.65</v>
      </c>
      <c r="O18" s="23">
        <f t="shared" si="2"/>
        <v>-75.210000000000036</v>
      </c>
      <c r="P18" s="24">
        <f t="shared" si="2"/>
        <v>28.601612903225806</v>
      </c>
      <c r="Q18" s="22" t="s">
        <v>48</v>
      </c>
      <c r="R18" s="24">
        <f>MAX(R5:R16)</f>
        <v>29.53</v>
      </c>
      <c r="S18" s="25"/>
    </row>
    <row r="19" spans="1:23" s="26" customFormat="1" ht="47.25" customHeight="1" x14ac:dyDescent="0.3">
      <c r="A19" s="21"/>
      <c r="B19" s="22" t="s">
        <v>49</v>
      </c>
      <c r="C19" s="23">
        <f>AVERAGE(C17+C18)/2</f>
        <v>600</v>
      </c>
      <c r="D19" s="23">
        <f t="shared" ref="D19:N19" si="3">AVERAGE(D17+D18)/2</f>
        <v>1387.5</v>
      </c>
      <c r="E19" s="24">
        <f t="shared" si="3"/>
        <v>751.58500000000004</v>
      </c>
      <c r="F19" s="23">
        <f t="shared" si="3"/>
        <v>906</v>
      </c>
      <c r="G19" s="23">
        <f t="shared" si="3"/>
        <v>2120.5</v>
      </c>
      <c r="H19" s="27">
        <f t="shared" si="3"/>
        <v>1041.79</v>
      </c>
      <c r="I19" s="23">
        <f t="shared" si="3"/>
        <v>606</v>
      </c>
      <c r="J19" s="23">
        <f t="shared" si="3"/>
        <v>1582</v>
      </c>
      <c r="K19" s="23">
        <f t="shared" si="3"/>
        <v>821.42499999999995</v>
      </c>
      <c r="L19" s="23">
        <f>AVERAGE(L17+L18)/2</f>
        <v>425.5</v>
      </c>
      <c r="M19" s="23">
        <f t="shared" si="3"/>
        <v>1454</v>
      </c>
      <c r="N19" s="24">
        <f t="shared" si="3"/>
        <v>714.14</v>
      </c>
      <c r="O19" s="23">
        <f>AVERAGE(O17+O18)/2</f>
        <v>-123.26499999999999</v>
      </c>
      <c r="P19" s="24">
        <f>AVERAGE(P17+P18)/2</f>
        <v>23.036774193548389</v>
      </c>
      <c r="Q19" s="22" t="s">
        <v>49</v>
      </c>
      <c r="R19" s="24">
        <f>AVERAGE(R17+R18)/2</f>
        <v>25.200000000000003</v>
      </c>
      <c r="S19" s="25"/>
    </row>
    <row r="20" spans="1:23" s="26" customFormat="1" ht="47.25" customHeight="1" x14ac:dyDescent="0.3">
      <c r="A20" s="21"/>
      <c r="B20" s="22" t="s">
        <v>50</v>
      </c>
      <c r="C20" s="69"/>
      <c r="D20" s="70"/>
      <c r="E20" s="27">
        <f>+SUM(E5:E16)</f>
        <v>8512.369999999999</v>
      </c>
      <c r="F20" s="69"/>
      <c r="G20" s="70"/>
      <c r="H20" s="27">
        <f>+SUM(H5:H16)</f>
        <v>11205.7</v>
      </c>
      <c r="I20" s="69"/>
      <c r="J20" s="70"/>
      <c r="K20" s="27">
        <f>+SUM(K5:K16)</f>
        <v>9251.15</v>
      </c>
      <c r="L20" s="69"/>
      <c r="M20" s="70"/>
      <c r="N20" s="27">
        <f>+SUM(N5:N16)</f>
        <v>7723.9209999999994</v>
      </c>
      <c r="O20" s="69"/>
      <c r="P20" s="71"/>
      <c r="Q20" s="71"/>
      <c r="R20" s="71"/>
      <c r="S20" s="70"/>
    </row>
    <row r="21" spans="1:23" s="29" customFormat="1" ht="33.75" x14ac:dyDescent="0.5">
      <c r="A21" s="28"/>
      <c r="C21" s="30"/>
      <c r="D21" s="30"/>
      <c r="E21" s="30"/>
      <c r="F21" s="31"/>
      <c r="G21" s="31"/>
      <c r="H21" s="31"/>
      <c r="I21" s="32"/>
      <c r="J21" s="32"/>
      <c r="K21" s="32"/>
      <c r="L21" s="32"/>
      <c r="M21" s="32"/>
      <c r="N21" s="32"/>
      <c r="O21" s="33"/>
      <c r="P21" s="34"/>
      <c r="Q21" s="35"/>
      <c r="R21" s="36"/>
      <c r="S21" s="36"/>
    </row>
    <row r="22" spans="1:23" ht="23.25" hidden="1" customHeight="1" x14ac:dyDescent="0.35">
      <c r="B22" s="62" t="s">
        <v>51</v>
      </c>
      <c r="C22" s="63"/>
      <c r="D22" s="63"/>
      <c r="E22" s="63"/>
      <c r="F22" s="63"/>
      <c r="G22" s="63"/>
      <c r="H22" s="63"/>
      <c r="I22" s="64"/>
      <c r="J22" s="5" t="s">
        <v>52</v>
      </c>
      <c r="K22" s="5"/>
      <c r="L22" s="5" t="s">
        <v>53</v>
      </c>
      <c r="M22" s="5" t="s">
        <v>54</v>
      </c>
      <c r="N22" s="38"/>
      <c r="O22" s="5" t="s">
        <v>53</v>
      </c>
      <c r="P22" s="5" t="s">
        <v>54</v>
      </c>
      <c r="Q22" s="28"/>
      <c r="R22" s="36"/>
      <c r="S22" s="36"/>
      <c r="V22" s="40"/>
      <c r="W22" s="40"/>
    </row>
    <row r="23" spans="1:23" ht="33.75" hidden="1" customHeight="1" x14ac:dyDescent="0.35">
      <c r="B23" s="65" t="s">
        <v>55</v>
      </c>
      <c r="C23" s="41"/>
      <c r="D23" s="41"/>
      <c r="E23" s="41"/>
      <c r="F23" s="42" t="s">
        <v>47</v>
      </c>
      <c r="G23" s="43">
        <f>I17</f>
        <v>498</v>
      </c>
      <c r="H23" s="43"/>
      <c r="I23" s="5" t="s">
        <v>47</v>
      </c>
      <c r="J23" s="44">
        <f>L17</f>
        <v>208</v>
      </c>
      <c r="K23" s="44"/>
      <c r="L23" s="45"/>
      <c r="M23" s="46"/>
      <c r="N23" s="47"/>
      <c r="O23" s="45">
        <v>43164</v>
      </c>
      <c r="P23" s="46">
        <v>0.83333333333333337</v>
      </c>
      <c r="Q23" s="34"/>
      <c r="R23" s="36"/>
      <c r="S23" s="36"/>
    </row>
    <row r="24" spans="1:23" ht="33.75" hidden="1" customHeight="1" x14ac:dyDescent="0.35">
      <c r="B24" s="66"/>
      <c r="C24" s="48"/>
      <c r="D24" s="48"/>
      <c r="E24" s="48"/>
      <c r="F24" s="42" t="s">
        <v>48</v>
      </c>
      <c r="G24" s="43">
        <f>I18</f>
        <v>714</v>
      </c>
      <c r="H24" s="43"/>
      <c r="I24" s="5" t="s">
        <v>48</v>
      </c>
      <c r="J24" s="44">
        <f>L18</f>
        <v>643</v>
      </c>
      <c r="K24" s="44"/>
      <c r="L24" s="45"/>
      <c r="M24" s="46"/>
      <c r="N24" s="47"/>
      <c r="O24" s="45">
        <v>43746</v>
      </c>
      <c r="P24" s="46">
        <v>0.58333333333333337</v>
      </c>
      <c r="Q24" s="49"/>
      <c r="R24" s="50"/>
      <c r="S24" s="36"/>
      <c r="T24" s="51"/>
      <c r="U24" s="51"/>
    </row>
    <row r="25" spans="1:23" ht="69.75" hidden="1" customHeight="1" x14ac:dyDescent="0.35">
      <c r="B25" s="5" t="s">
        <v>56</v>
      </c>
      <c r="C25" s="42"/>
      <c r="D25" s="42"/>
      <c r="E25" s="42"/>
      <c r="F25" s="42"/>
      <c r="G25" s="52">
        <f>P18</f>
        <v>28.601612903225806</v>
      </c>
      <c r="H25" s="52"/>
      <c r="I25" s="5"/>
      <c r="J25" s="53">
        <f>R18</f>
        <v>29.53</v>
      </c>
      <c r="K25" s="53"/>
      <c r="L25" s="67"/>
      <c r="M25" s="67"/>
      <c r="N25" s="54"/>
      <c r="O25" s="67" t="s">
        <v>57</v>
      </c>
      <c r="P25" s="67"/>
      <c r="Q25" s="28"/>
      <c r="R25" s="29"/>
      <c r="S25" s="35"/>
    </row>
    <row r="26" spans="1:23" ht="31.5" x14ac:dyDescent="0.5">
      <c r="F26" s="56"/>
    </row>
  </sheetData>
  <mergeCells count="22">
    <mergeCell ref="A1:S1"/>
    <mergeCell ref="A2:S2"/>
    <mergeCell ref="A3:A4"/>
    <mergeCell ref="B3:B4"/>
    <mergeCell ref="C3:E3"/>
    <mergeCell ref="F3:H3"/>
    <mergeCell ref="I3:K3"/>
    <mergeCell ref="L3:N3"/>
    <mergeCell ref="O3:O4"/>
    <mergeCell ref="P3:P4"/>
    <mergeCell ref="R3:R4"/>
    <mergeCell ref="S3:S4"/>
    <mergeCell ref="C20:D20"/>
    <mergeCell ref="F20:G20"/>
    <mergeCell ref="I20:J20"/>
    <mergeCell ref="L20:M20"/>
    <mergeCell ref="O20:S20"/>
    <mergeCell ref="B22:I22"/>
    <mergeCell ref="B23:B24"/>
    <mergeCell ref="L25:M25"/>
    <mergeCell ref="O25:P25"/>
    <mergeCell ref="Q3:Q4"/>
  </mergeCells>
  <printOptions horizontalCentered="1"/>
  <pageMargins left="0.2" right="0.2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SLDC 2020-21</vt:lpstr>
      <vt:lpstr>'SLDC 2020-21'!Print_Area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ASUS</cp:lastModifiedBy>
  <dcterms:created xsi:type="dcterms:W3CDTF">2021-04-15T05:23:35Z</dcterms:created>
  <dcterms:modified xsi:type="dcterms:W3CDTF">2021-04-19T07:53:50Z</dcterms:modified>
</cp:coreProperties>
</file>