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DA INFO 2019-20\MONTHLY SCADA FORMAT-2020-2021\FRI -2019-2020\FRI FY 2020-21\FRI FORMAT FROM APRIL 2020-2021\"/>
    </mc:Choice>
  </mc:AlternateContent>
  <bookViews>
    <workbookView xWindow="0" yWindow="0" windowWidth="19200" windowHeight="6690" firstSheet="23" activeTab="25"/>
  </bookViews>
  <sheets>
    <sheet name="April-2020 ABSTRACT " sheetId="1" r:id="rId1"/>
    <sheet name="April-2020 I" sheetId="2" r:id="rId2"/>
    <sheet name="April-2020 ii" sheetId="3" r:id="rId3"/>
    <sheet name="April-2020- III" sheetId="4" r:id="rId4"/>
    <sheet name="TOTAL Abstract FY 19-20" sheetId="9" r:id="rId5"/>
    <sheet name="May-2020 ABSTRACT  " sheetId="5" r:id="rId6"/>
    <sheet name="MAY-2020 I " sheetId="6" r:id="rId7"/>
    <sheet name="May-2020 II" sheetId="7" r:id="rId8"/>
    <sheet name="May-2020- III " sheetId="8" r:id="rId9"/>
    <sheet name="JUNE-2020 ABSTRACT" sheetId="10" r:id="rId10"/>
    <sheet name="JUNE-2020 I " sheetId="11" r:id="rId11"/>
    <sheet name="JUNE-2020 II " sheetId="12" r:id="rId12"/>
    <sheet name="JUNE-2020- III " sheetId="13" r:id="rId13"/>
    <sheet name="JULY -2020 ABSTRACT " sheetId="19" r:id="rId14"/>
    <sheet name="JULY-2020 I " sheetId="16" r:id="rId15"/>
    <sheet name="JULY-2020 II " sheetId="17" r:id="rId16"/>
    <sheet name="JULY-2020- III " sheetId="18" r:id="rId17"/>
    <sheet name="AUG-2020 ABSTRACT" sheetId="23" r:id="rId18"/>
    <sheet name="AUG-2020 I " sheetId="20" r:id="rId19"/>
    <sheet name="AUG-2020 II " sheetId="21" r:id="rId20"/>
    <sheet name="AUG-2020- III" sheetId="22" r:id="rId21"/>
    <sheet name="SEPT-2020 ABSTRACT " sheetId="24" r:id="rId22"/>
    <sheet name="SEPT-2020 I" sheetId="25" r:id="rId23"/>
    <sheet name="SEPT-2020 II " sheetId="26" r:id="rId24"/>
    <sheet name="SEPT-2020- III" sheetId="27" r:id="rId25"/>
    <sheet name="OCT-2020 ABSTRACT  " sheetId="31" r:id="rId26"/>
    <sheet name="OCT-2020 I" sheetId="28" r:id="rId27"/>
    <sheet name="OCT-2020 II " sheetId="29" r:id="rId28"/>
    <sheet name="OCT-2020- III " sheetId="30" r:id="rId29"/>
  </sheets>
  <externalReferences>
    <externalReference r:id="rId30"/>
  </externalReferences>
  <definedNames>
    <definedName name="_xlnm.Print_Area" localSheetId="0">'April-2020 ABSTRACT '!$A$1:$S$11</definedName>
    <definedName name="_xlnm.Print_Area" localSheetId="1">'April-2020 I'!$A$1:$S$16</definedName>
    <definedName name="_xlnm.Print_Area" localSheetId="2">'April-2020 ii'!$A$1:$S$52</definedName>
    <definedName name="_xlnm.Print_Area" localSheetId="3">'April-2020- III'!$A$1:$S$23</definedName>
    <definedName name="_xlnm.Print_Area" localSheetId="17">'AUG-2020 ABSTRACT'!$A$1:$S$11</definedName>
    <definedName name="_xlnm.Print_Area" localSheetId="18">'AUG-2020 I '!$A$1:$S$16</definedName>
    <definedName name="_xlnm.Print_Area" localSheetId="19">'AUG-2020 II '!$A$1:$S$50</definedName>
    <definedName name="_xlnm.Print_Area" localSheetId="20">'AUG-2020- III'!$A$1:$S$23</definedName>
    <definedName name="_xlnm.Print_Area" localSheetId="13">'JULY -2020 ABSTRACT '!$A$1:$S$11</definedName>
    <definedName name="_xlnm.Print_Area" localSheetId="14">'JULY-2020 I '!$A$1:$S$16</definedName>
    <definedName name="_xlnm.Print_Area" localSheetId="15">'JULY-2020 II '!$A$1:$S$51</definedName>
    <definedName name="_xlnm.Print_Area" localSheetId="16">'JULY-2020- III '!$A$1:$S$23</definedName>
    <definedName name="_xlnm.Print_Area" localSheetId="9">'JUNE-2020 ABSTRACT'!$A$1:$S$11</definedName>
    <definedName name="_xlnm.Print_Area" localSheetId="10">'JUNE-2020 I '!$A$1:$S$16</definedName>
    <definedName name="_xlnm.Print_Area" localSheetId="11">'JUNE-2020 II '!$A$1:$S$52</definedName>
    <definedName name="_xlnm.Print_Area" localSheetId="12">'JUNE-2020- III '!$A$1:$S$23</definedName>
    <definedName name="_xlnm.Print_Area" localSheetId="5">'May-2020 ABSTRACT  '!$A$1:$S$11</definedName>
    <definedName name="_xlnm.Print_Area" localSheetId="6">'MAY-2020 I '!$A$1:$S$16</definedName>
    <definedName name="_xlnm.Print_Area" localSheetId="7">'May-2020 II'!$A$1:$S$52</definedName>
    <definedName name="_xlnm.Print_Area" localSheetId="8">'May-2020- III '!$A$1:$S$23</definedName>
    <definedName name="_xlnm.Print_Area" localSheetId="25">'OCT-2020 ABSTRACT  '!$A$1:$S$11</definedName>
    <definedName name="_xlnm.Print_Area" localSheetId="26">'OCT-2020 I'!$A$1:$S$16</definedName>
    <definedName name="_xlnm.Print_Area" localSheetId="27">'OCT-2020 II '!$A$1:$S$53</definedName>
    <definedName name="_xlnm.Print_Area" localSheetId="28">'OCT-2020- III '!$A$1:$S$23</definedName>
    <definedName name="_xlnm.Print_Area" localSheetId="21">'SEPT-2020 ABSTRACT '!$A$1:$S$11</definedName>
    <definedName name="_xlnm.Print_Area" localSheetId="22">'SEPT-2020 I'!$A$1:$S$16</definedName>
    <definedName name="_xlnm.Print_Area" localSheetId="23">'SEPT-2020 II '!$A$1:$S$50</definedName>
    <definedName name="_xlnm.Print_Area" localSheetId="24">'SEPT-2020- III'!$A$1:$S$23</definedName>
    <definedName name="_xlnm.Print_Titles" localSheetId="2">'April-2020 ii'!$4:$7</definedName>
    <definedName name="_xlnm.Print_Titles" localSheetId="19">'AUG-2020 II '!$4:$7</definedName>
    <definedName name="_xlnm.Print_Titles" localSheetId="15">'JULY-2020 II '!$4:$7</definedName>
    <definedName name="_xlnm.Print_Titles" localSheetId="11">'JUNE-2020 II '!$4:$7</definedName>
    <definedName name="_xlnm.Print_Titles" localSheetId="7">'May-2020 II'!$4:$7</definedName>
    <definedName name="_xlnm.Print_Titles" localSheetId="27">'OCT-2020 II '!$4:$7</definedName>
    <definedName name="_xlnm.Print_Titles" localSheetId="23">'SEPT-2020 II 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1" l="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R9" i="31"/>
  <c r="S9" i="31"/>
  <c r="C9" i="31"/>
  <c r="D8" i="31"/>
  <c r="E8" i="31"/>
  <c r="F8" i="31"/>
  <c r="G8" i="31"/>
  <c r="H8" i="31"/>
  <c r="I8" i="31"/>
  <c r="J8" i="31"/>
  <c r="K8" i="31"/>
  <c r="L8" i="31"/>
  <c r="M8" i="31"/>
  <c r="N8" i="31"/>
  <c r="O8" i="31"/>
  <c r="P8" i="31"/>
  <c r="Q8" i="31"/>
  <c r="R8" i="31"/>
  <c r="S8" i="31"/>
  <c r="C8" i="31"/>
  <c r="D7" i="31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S7" i="31"/>
  <c r="C7" i="31"/>
  <c r="K9" i="30" l="1"/>
  <c r="K10" i="30"/>
  <c r="K11" i="30"/>
  <c r="K12" i="30"/>
  <c r="K13" i="30"/>
  <c r="K14" i="30"/>
  <c r="K15" i="30"/>
  <c r="K16" i="30"/>
  <c r="S16" i="30" s="1"/>
  <c r="K17" i="30"/>
  <c r="K18" i="30"/>
  <c r="K19" i="30"/>
  <c r="K20" i="30"/>
  <c r="S20" i="30" s="1"/>
  <c r="K8" i="30"/>
  <c r="G9" i="30"/>
  <c r="S9" i="30" s="1"/>
  <c r="G10" i="30"/>
  <c r="S10" i="30" s="1"/>
  <c r="G11" i="30"/>
  <c r="G12" i="30"/>
  <c r="G13" i="30"/>
  <c r="S13" i="30" s="1"/>
  <c r="G14" i="30"/>
  <c r="S14" i="30" s="1"/>
  <c r="G15" i="30"/>
  <c r="G16" i="30"/>
  <c r="G17" i="30"/>
  <c r="S17" i="30" s="1"/>
  <c r="G18" i="30"/>
  <c r="S18" i="30" s="1"/>
  <c r="G19" i="30"/>
  <c r="G20" i="30"/>
  <c r="G8" i="30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8" i="29"/>
  <c r="S8" i="29" s="1"/>
  <c r="J9" i="28"/>
  <c r="N9" i="28" s="1"/>
  <c r="J10" i="28"/>
  <c r="K10" i="28" s="1"/>
  <c r="J11" i="28"/>
  <c r="J12" i="28"/>
  <c r="J13" i="28"/>
  <c r="N13" i="28" s="1"/>
  <c r="K9" i="28"/>
  <c r="S9" i="28" s="1"/>
  <c r="K11" i="28"/>
  <c r="S11" i="28" s="1"/>
  <c r="K12" i="28"/>
  <c r="R12" i="28" s="1"/>
  <c r="K13" i="28"/>
  <c r="S13" i="28" s="1"/>
  <c r="K8" i="28"/>
  <c r="S8" i="28" s="1"/>
  <c r="S11" i="30"/>
  <c r="S12" i="30"/>
  <c r="S15" i="30"/>
  <c r="S19" i="30"/>
  <c r="R9" i="30"/>
  <c r="R10" i="30"/>
  <c r="R11" i="30"/>
  <c r="R12" i="30"/>
  <c r="R13" i="30"/>
  <c r="R14" i="30"/>
  <c r="R15" i="30"/>
  <c r="R16" i="30"/>
  <c r="R17" i="30"/>
  <c r="R18" i="30"/>
  <c r="R19" i="30"/>
  <c r="R20" i="30"/>
  <c r="R8" i="30"/>
  <c r="O21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N21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O8" i="30"/>
  <c r="N8" i="30"/>
  <c r="S9" i="29"/>
  <c r="S10" i="29"/>
  <c r="S11" i="29"/>
  <c r="S13" i="29"/>
  <c r="S14" i="29"/>
  <c r="S15" i="29"/>
  <c r="S17" i="29"/>
  <c r="S18" i="29"/>
  <c r="S19" i="29"/>
  <c r="S21" i="29"/>
  <c r="S22" i="29"/>
  <c r="S23" i="29"/>
  <c r="S25" i="29"/>
  <c r="S26" i="29"/>
  <c r="S27" i="29"/>
  <c r="S29" i="29"/>
  <c r="S30" i="29"/>
  <c r="S31" i="29"/>
  <c r="S33" i="29"/>
  <c r="S34" i="29"/>
  <c r="S35" i="29"/>
  <c r="S37" i="29"/>
  <c r="S38" i="29"/>
  <c r="S39" i="29"/>
  <c r="S41" i="29"/>
  <c r="S42" i="29"/>
  <c r="S43" i="29"/>
  <c r="S45" i="29"/>
  <c r="S46" i="29"/>
  <c r="S47" i="29"/>
  <c r="S49" i="29"/>
  <c r="S50" i="29"/>
  <c r="R9" i="29"/>
  <c r="R10" i="29"/>
  <c r="R11" i="29"/>
  <c r="R12" i="29"/>
  <c r="R13" i="29"/>
  <c r="R14" i="29"/>
  <c r="R15" i="29"/>
  <c r="R16" i="29"/>
  <c r="R17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8" i="29"/>
  <c r="O51" i="29"/>
  <c r="N51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O8" i="29"/>
  <c r="N8" i="29"/>
  <c r="R11" i="28"/>
  <c r="N14" i="28"/>
  <c r="R8" i="28"/>
  <c r="O8" i="28"/>
  <c r="N12" i="28"/>
  <c r="N11" i="28"/>
  <c r="N10" i="28"/>
  <c r="N8" i="28"/>
  <c r="S8" i="30" l="1"/>
  <c r="S48" i="29"/>
  <c r="S44" i="29"/>
  <c r="S40" i="29"/>
  <c r="S36" i="29"/>
  <c r="S32" i="29"/>
  <c r="S28" i="29"/>
  <c r="S24" i="29"/>
  <c r="S20" i="29"/>
  <c r="S16" i="29"/>
  <c r="S12" i="29"/>
  <c r="R10" i="28"/>
  <c r="S10" i="28"/>
  <c r="S12" i="28"/>
  <c r="R13" i="28"/>
  <c r="R9" i="28"/>
  <c r="G9" i="28"/>
  <c r="G10" i="28"/>
  <c r="G11" i="28"/>
  <c r="G12" i="28"/>
  <c r="G13" i="28"/>
  <c r="G8" i="28"/>
  <c r="J10" i="29" l="1"/>
  <c r="L10" i="29" s="1"/>
  <c r="P10" i="29"/>
  <c r="Q10" i="29" s="1"/>
  <c r="J11" i="29"/>
  <c r="L11" i="29"/>
  <c r="M11" i="29"/>
  <c r="J12" i="29"/>
  <c r="L12" i="29" s="1"/>
  <c r="P11" i="29" l="1"/>
  <c r="Q11" i="29" s="1"/>
  <c r="M12" i="29"/>
  <c r="M10" i="29"/>
  <c r="P12" i="29"/>
  <c r="Q12" i="29" s="1"/>
  <c r="J8" i="28" l="1"/>
  <c r="L8" i="28" s="1"/>
  <c r="L10" i="28"/>
  <c r="O10" i="28" s="1"/>
  <c r="L12" i="28"/>
  <c r="L13" i="28"/>
  <c r="O13" i="28" s="1"/>
  <c r="J8" i="29"/>
  <c r="J9" i="29"/>
  <c r="L9" i="29" s="1"/>
  <c r="J13" i="29"/>
  <c r="J14" i="29"/>
  <c r="J15" i="29"/>
  <c r="J16" i="29"/>
  <c r="J17" i="29"/>
  <c r="J18" i="29"/>
  <c r="J19" i="29"/>
  <c r="J20" i="29"/>
  <c r="L20" i="29" s="1"/>
  <c r="J21" i="29"/>
  <c r="L21" i="29" s="1"/>
  <c r="M21" i="29" s="1"/>
  <c r="J22" i="29"/>
  <c r="J23" i="29"/>
  <c r="J24" i="29"/>
  <c r="L24" i="29" s="1"/>
  <c r="M24" i="29" s="1"/>
  <c r="J25" i="29"/>
  <c r="J26" i="29"/>
  <c r="J27" i="29"/>
  <c r="J28" i="29"/>
  <c r="L28" i="29" s="1"/>
  <c r="M28" i="29" s="1"/>
  <c r="J29" i="29"/>
  <c r="J30" i="29"/>
  <c r="J31" i="29"/>
  <c r="J32" i="29"/>
  <c r="L32" i="29" s="1"/>
  <c r="M32" i="29" s="1"/>
  <c r="J33" i="29"/>
  <c r="J34" i="29"/>
  <c r="J35" i="29"/>
  <c r="J36" i="29"/>
  <c r="L36" i="29" s="1"/>
  <c r="M36" i="29" s="1"/>
  <c r="J37" i="29"/>
  <c r="J38" i="29"/>
  <c r="J39" i="29"/>
  <c r="J40" i="29"/>
  <c r="L40" i="29" s="1"/>
  <c r="M40" i="29" s="1"/>
  <c r="J41" i="29"/>
  <c r="J42" i="29"/>
  <c r="J43" i="29"/>
  <c r="J44" i="29"/>
  <c r="L44" i="29" s="1"/>
  <c r="M44" i="29" s="1"/>
  <c r="J45" i="29"/>
  <c r="J46" i="29"/>
  <c r="J47" i="29"/>
  <c r="J48" i="29"/>
  <c r="L48" i="29" s="1"/>
  <c r="M48" i="29" s="1"/>
  <c r="J49" i="29"/>
  <c r="J50" i="29"/>
  <c r="J8" i="30"/>
  <c r="L8" i="30" s="1"/>
  <c r="J9" i="30"/>
  <c r="J10" i="30"/>
  <c r="J11" i="30"/>
  <c r="J12" i="30"/>
  <c r="J13" i="30"/>
  <c r="J14" i="30"/>
  <c r="J15" i="30"/>
  <c r="J16" i="30"/>
  <c r="L16" i="30" s="1"/>
  <c r="J17" i="30"/>
  <c r="J18" i="30"/>
  <c r="L18" i="30" s="1"/>
  <c r="J19" i="30"/>
  <c r="J20" i="30"/>
  <c r="L20" i="30" s="1"/>
  <c r="M12" i="28" l="1"/>
  <c r="O12" i="28"/>
  <c r="L11" i="30"/>
  <c r="M11" i="30" s="1"/>
  <c r="L10" i="30"/>
  <c r="M10" i="30" s="1"/>
  <c r="L9" i="30"/>
  <c r="L37" i="29"/>
  <c r="M37" i="29" s="1"/>
  <c r="L50" i="29"/>
  <c r="L46" i="29"/>
  <c r="L38" i="29"/>
  <c r="L26" i="29"/>
  <c r="L9" i="28"/>
  <c r="O9" i="28" s="1"/>
  <c r="L12" i="30"/>
  <c r="M20" i="30"/>
  <c r="P20" i="30"/>
  <c r="Q20" i="30" s="1"/>
  <c r="L29" i="29"/>
  <c r="M29" i="29" s="1"/>
  <c r="L15" i="30"/>
  <c r="M15" i="30" s="1"/>
  <c r="L11" i="28"/>
  <c r="L42" i="29"/>
  <c r="L19" i="30"/>
  <c r="M19" i="30" s="1"/>
  <c r="L18" i="29"/>
  <c r="L17" i="30"/>
  <c r="M18" i="30"/>
  <c r="P14" i="30"/>
  <c r="Q14" i="30" s="1"/>
  <c r="P18" i="30"/>
  <c r="Q18" i="30" s="1"/>
  <c r="P16" i="30"/>
  <c r="Q16" i="30" s="1"/>
  <c r="L14" i="30"/>
  <c r="L13" i="30"/>
  <c r="P10" i="30"/>
  <c r="Q10" i="30" s="1"/>
  <c r="P8" i="30"/>
  <c r="Q8" i="30" s="1"/>
  <c r="P41" i="29"/>
  <c r="Q41" i="29" s="1"/>
  <c r="P30" i="29"/>
  <c r="Q30" i="29" s="1"/>
  <c r="P17" i="29"/>
  <c r="Q17" i="29" s="1"/>
  <c r="P13" i="29"/>
  <c r="Q13" i="29" s="1"/>
  <c r="P49" i="29"/>
  <c r="Q49" i="29" s="1"/>
  <c r="P33" i="29"/>
  <c r="Q33" i="29" s="1"/>
  <c r="P45" i="29"/>
  <c r="Q45" i="29" s="1"/>
  <c r="P25" i="29"/>
  <c r="Q25" i="29" s="1"/>
  <c r="P14" i="29"/>
  <c r="Q14" i="29" s="1"/>
  <c r="P42" i="29"/>
  <c r="Q42" i="29" s="1"/>
  <c r="P37" i="29"/>
  <c r="Q37" i="29" s="1"/>
  <c r="L33" i="29"/>
  <c r="L22" i="29"/>
  <c r="L13" i="29"/>
  <c r="M50" i="29"/>
  <c r="L49" i="29"/>
  <c r="L45" i="29"/>
  <c r="L41" i="29"/>
  <c r="M41" i="29" s="1"/>
  <c r="P40" i="29"/>
  <c r="Q40" i="29" s="1"/>
  <c r="L34" i="29"/>
  <c r="L30" i="29"/>
  <c r="L25" i="29"/>
  <c r="M25" i="29" s="1"/>
  <c r="L17" i="29"/>
  <c r="L14" i="29"/>
  <c r="M14" i="29" s="1"/>
  <c r="M38" i="29"/>
  <c r="P13" i="28"/>
  <c r="Q13" i="28" s="1"/>
  <c r="P10" i="28"/>
  <c r="Q10" i="28" s="1"/>
  <c r="P8" i="28"/>
  <c r="Q8" i="28" s="1"/>
  <c r="M13" i="28"/>
  <c r="P11" i="28"/>
  <c r="Q11" i="28" s="1"/>
  <c r="M10" i="28"/>
  <c r="P9" i="28"/>
  <c r="Q9" i="28" s="1"/>
  <c r="M8" i="28"/>
  <c r="P12" i="28"/>
  <c r="P29" i="29"/>
  <c r="Q29" i="29" s="1"/>
  <c r="L47" i="29"/>
  <c r="L31" i="29"/>
  <c r="M20" i="29"/>
  <c r="M46" i="29"/>
  <c r="L43" i="29"/>
  <c r="P38" i="29"/>
  <c r="Q38" i="29" s="1"/>
  <c r="L27" i="29"/>
  <c r="P26" i="29"/>
  <c r="Q26" i="29" s="1"/>
  <c r="L23" i="29"/>
  <c r="P22" i="29"/>
  <c r="Q22" i="29" s="1"/>
  <c r="L35" i="29"/>
  <c r="M9" i="29"/>
  <c r="M42" i="29"/>
  <c r="L39" i="29"/>
  <c r="P36" i="29"/>
  <c r="Q36" i="29" s="1"/>
  <c r="P34" i="29"/>
  <c r="Q34" i="29" s="1"/>
  <c r="P28" i="29"/>
  <c r="Q28" i="29" s="1"/>
  <c r="P18" i="29"/>
  <c r="Q18" i="29" s="1"/>
  <c r="P19" i="29"/>
  <c r="Q19" i="29" s="1"/>
  <c r="L19" i="29"/>
  <c r="P15" i="29"/>
  <c r="Q15" i="29" s="1"/>
  <c r="L15" i="29"/>
  <c r="P8" i="29"/>
  <c r="Q8" i="29" s="1"/>
  <c r="L8" i="29"/>
  <c r="L16" i="29"/>
  <c r="M13" i="29"/>
  <c r="P17" i="30"/>
  <c r="Q17" i="30" s="1"/>
  <c r="P19" i="30"/>
  <c r="Q19" i="30" s="1"/>
  <c r="M16" i="30"/>
  <c r="P15" i="30"/>
  <c r="Q15" i="30" s="1"/>
  <c r="P13" i="30"/>
  <c r="Q13" i="30" s="1"/>
  <c r="P11" i="30"/>
  <c r="Q11" i="30" s="1"/>
  <c r="P9" i="30"/>
  <c r="Q9" i="30" s="1"/>
  <c r="M8" i="30"/>
  <c r="M17" i="30"/>
  <c r="M9" i="30"/>
  <c r="M11" i="28" l="1"/>
  <c r="O11" i="28"/>
  <c r="M9" i="28"/>
  <c r="P50" i="29"/>
  <c r="Q50" i="29" s="1"/>
  <c r="P35" i="29"/>
  <c r="Q35" i="29" s="1"/>
  <c r="P20" i="29"/>
  <c r="Q20" i="29" s="1"/>
  <c r="P46" i="29"/>
  <c r="Q46" i="29" s="1"/>
  <c r="P21" i="29"/>
  <c r="Q21" i="29" s="1"/>
  <c r="M26" i="29"/>
  <c r="P12" i="30"/>
  <c r="Q12" i="30" s="1"/>
  <c r="M12" i="30"/>
  <c r="P24" i="29"/>
  <c r="Q24" i="29" s="1"/>
  <c r="P47" i="29"/>
  <c r="Q47" i="29" s="1"/>
  <c r="M17" i="29"/>
  <c r="M18" i="29"/>
  <c r="M13" i="30"/>
  <c r="M14" i="30"/>
  <c r="M33" i="29"/>
  <c r="M34" i="29"/>
  <c r="M45" i="29"/>
  <c r="M49" i="29"/>
  <c r="P27" i="29"/>
  <c r="Q27" i="29" s="1"/>
  <c r="P43" i="29"/>
  <c r="Q43" i="29" s="1"/>
  <c r="M30" i="29"/>
  <c r="P31" i="29"/>
  <c r="Q31" i="29" s="1"/>
  <c r="P9" i="29"/>
  <c r="Q9" i="29" s="1"/>
  <c r="M22" i="29"/>
  <c r="M16" i="29"/>
  <c r="M39" i="29"/>
  <c r="P23" i="29"/>
  <c r="Q23" i="29" s="1"/>
  <c r="P48" i="29"/>
  <c r="Q48" i="29" s="1"/>
  <c r="M8" i="29"/>
  <c r="P16" i="29"/>
  <c r="Q16" i="29" s="1"/>
  <c r="P44" i="29"/>
  <c r="Q44" i="29" s="1"/>
  <c r="M27" i="29"/>
  <c r="M43" i="29"/>
  <c r="M31" i="29"/>
  <c r="M15" i="29"/>
  <c r="M47" i="29"/>
  <c r="M19" i="29"/>
  <c r="P39" i="29"/>
  <c r="Q39" i="29" s="1"/>
  <c r="M35" i="29"/>
  <c r="M23" i="29"/>
  <c r="P32" i="29"/>
  <c r="Q32" i="29" s="1"/>
  <c r="S10" i="31" l="1"/>
  <c r="O10" i="31"/>
  <c r="M11" i="31" s="1"/>
  <c r="K10" i="31"/>
  <c r="G10" i="31"/>
  <c r="C10" i="31"/>
  <c r="R10" i="31"/>
  <c r="N10" i="31"/>
  <c r="J11" i="31" s="1"/>
  <c r="L10" i="31"/>
  <c r="I10" i="31"/>
  <c r="H10" i="31"/>
  <c r="F10" i="31"/>
  <c r="E10" i="31"/>
  <c r="D10" i="31"/>
  <c r="P35" i="30"/>
  <c r="N35" i="30"/>
  <c r="I21" i="30"/>
  <c r="H21" i="30"/>
  <c r="F21" i="30"/>
  <c r="E21" i="30"/>
  <c r="D21" i="30"/>
  <c r="C21" i="30"/>
  <c r="U17" i="30"/>
  <c r="V16" i="30"/>
  <c r="I51" i="29"/>
  <c r="H51" i="29"/>
  <c r="F51" i="29"/>
  <c r="E51" i="29"/>
  <c r="D51" i="29"/>
  <c r="C51" i="29"/>
  <c r="G51" i="29"/>
  <c r="I14" i="28"/>
  <c r="H14" i="28"/>
  <c r="F14" i="28"/>
  <c r="E14" i="28"/>
  <c r="D14" i="28"/>
  <c r="C14" i="28"/>
  <c r="Y13" i="28"/>
  <c r="X12" i="28"/>
  <c r="Y12" i="28" s="1"/>
  <c r="Y11" i="28"/>
  <c r="Y10" i="28"/>
  <c r="Y9" i="28"/>
  <c r="Y8" i="28"/>
  <c r="L14" i="28"/>
  <c r="G14" i="28"/>
  <c r="M14" i="28" l="1"/>
  <c r="O14" i="28"/>
  <c r="Q11" i="31"/>
  <c r="J14" i="28"/>
  <c r="J51" i="29"/>
  <c r="P10" i="31"/>
  <c r="Q10" i="31" s="1"/>
  <c r="J10" i="31"/>
  <c r="M10" i="31"/>
  <c r="K21" i="30"/>
  <c r="R21" i="30" s="1"/>
  <c r="J21" i="30"/>
  <c r="G21" i="30"/>
  <c r="S21" i="30" s="1"/>
  <c r="K14" i="28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C9" i="24"/>
  <c r="D8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C8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C7" i="24"/>
  <c r="S21" i="27"/>
  <c r="R21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S8" i="27"/>
  <c r="R8" i="27"/>
  <c r="O21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8" i="27"/>
  <c r="N21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8" i="27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S8" i="26"/>
  <c r="R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O8" i="26"/>
  <c r="N8" i="26"/>
  <c r="S48" i="26"/>
  <c r="R48" i="26"/>
  <c r="O48" i="26"/>
  <c r="N4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8" i="26"/>
  <c r="J9" i="25"/>
  <c r="J10" i="25"/>
  <c r="J11" i="25"/>
  <c r="J12" i="25"/>
  <c r="K12" i="25" s="1"/>
  <c r="J13" i="25"/>
  <c r="S9" i="25"/>
  <c r="S13" i="25"/>
  <c r="S8" i="25"/>
  <c r="R8" i="25"/>
  <c r="N14" i="25"/>
  <c r="O8" i="25"/>
  <c r="N9" i="25"/>
  <c r="N10" i="25"/>
  <c r="N11" i="25"/>
  <c r="N13" i="25"/>
  <c r="N8" i="25"/>
  <c r="K9" i="25"/>
  <c r="R9" i="25" s="1"/>
  <c r="K10" i="25"/>
  <c r="S10" i="25" s="1"/>
  <c r="K11" i="25"/>
  <c r="S11" i="25" s="1"/>
  <c r="K13" i="25"/>
  <c r="R13" i="25" s="1"/>
  <c r="K8" i="25"/>
  <c r="G9" i="25"/>
  <c r="G10" i="25"/>
  <c r="G11" i="25"/>
  <c r="G12" i="25"/>
  <c r="G13" i="25"/>
  <c r="G8" i="25"/>
  <c r="R14" i="28" l="1"/>
  <c r="S14" i="28"/>
  <c r="P21" i="30"/>
  <c r="Q21" i="30" s="1"/>
  <c r="L21" i="30"/>
  <c r="K51" i="29"/>
  <c r="L51" i="29"/>
  <c r="P14" i="28"/>
  <c r="Q14" i="28" s="1"/>
  <c r="R12" i="25"/>
  <c r="S12" i="25"/>
  <c r="N12" i="25"/>
  <c r="R10" i="25"/>
  <c r="R11" i="25"/>
  <c r="R51" i="29" l="1"/>
  <c r="S51" i="29"/>
  <c r="M21" i="30"/>
  <c r="P51" i="29"/>
  <c r="Q51" i="29" s="1"/>
  <c r="M51" i="29"/>
  <c r="P35" i="27"/>
  <c r="N35" i="27"/>
  <c r="I21" i="27"/>
  <c r="H21" i="27"/>
  <c r="F21" i="27"/>
  <c r="E21" i="27"/>
  <c r="D21" i="27"/>
  <c r="C21" i="27"/>
  <c r="J20" i="27"/>
  <c r="J19" i="27"/>
  <c r="L19" i="27" s="1"/>
  <c r="J18" i="27"/>
  <c r="L18" i="27" s="1"/>
  <c r="U17" i="27"/>
  <c r="J17" i="27"/>
  <c r="L17" i="27" s="1"/>
  <c r="V16" i="27"/>
  <c r="J16" i="27"/>
  <c r="L16" i="27" s="1"/>
  <c r="J15" i="27"/>
  <c r="J14" i="27"/>
  <c r="J13" i="27"/>
  <c r="L13" i="27" s="1"/>
  <c r="J12" i="27"/>
  <c r="L12" i="27" s="1"/>
  <c r="J11" i="27"/>
  <c r="J10" i="27"/>
  <c r="J9" i="27"/>
  <c r="J8" i="27"/>
  <c r="L8" i="27" s="1"/>
  <c r="I48" i="26"/>
  <c r="H48" i="26"/>
  <c r="F48" i="26"/>
  <c r="E48" i="26"/>
  <c r="D48" i="26"/>
  <c r="C48" i="26"/>
  <c r="J47" i="26"/>
  <c r="L47" i="26" s="1"/>
  <c r="L46" i="26"/>
  <c r="J46" i="26"/>
  <c r="J45" i="26"/>
  <c r="J44" i="26"/>
  <c r="L44" i="26" s="1"/>
  <c r="J43" i="26"/>
  <c r="L43" i="26" s="1"/>
  <c r="M43" i="26" s="1"/>
  <c r="J42" i="26"/>
  <c r="P42" i="26" s="1"/>
  <c r="Q42" i="26" s="1"/>
  <c r="J41" i="26"/>
  <c r="J40" i="26"/>
  <c r="J39" i="26"/>
  <c r="L39" i="26" s="1"/>
  <c r="M39" i="26" s="1"/>
  <c r="J38" i="26"/>
  <c r="J37" i="26"/>
  <c r="J36" i="26"/>
  <c r="J35" i="26"/>
  <c r="L35" i="26" s="1"/>
  <c r="J34" i="26"/>
  <c r="J33" i="26"/>
  <c r="J32" i="26"/>
  <c r="J31" i="26"/>
  <c r="L31" i="26" s="1"/>
  <c r="J30" i="26"/>
  <c r="J29" i="26"/>
  <c r="J28" i="26"/>
  <c r="L28" i="26" s="1"/>
  <c r="J27" i="26"/>
  <c r="L27" i="26" s="1"/>
  <c r="M27" i="26" s="1"/>
  <c r="J26" i="26"/>
  <c r="J25" i="26"/>
  <c r="J24" i="26"/>
  <c r="J23" i="26"/>
  <c r="L23" i="26" s="1"/>
  <c r="M23" i="26" s="1"/>
  <c r="J22" i="26"/>
  <c r="J21" i="26"/>
  <c r="J20" i="26"/>
  <c r="L20" i="26" s="1"/>
  <c r="M20" i="26" s="1"/>
  <c r="J19" i="26"/>
  <c r="L19" i="26" s="1"/>
  <c r="J18" i="26"/>
  <c r="J17" i="26"/>
  <c r="J16" i="26"/>
  <c r="J15" i="26"/>
  <c r="L15" i="26" s="1"/>
  <c r="J14" i="26"/>
  <c r="L13" i="26"/>
  <c r="J13" i="26"/>
  <c r="J12" i="26"/>
  <c r="L12" i="26" s="1"/>
  <c r="J11" i="26"/>
  <c r="J10" i="26"/>
  <c r="J9" i="26"/>
  <c r="L9" i="26" s="1"/>
  <c r="J8" i="26"/>
  <c r="L8" i="26" s="1"/>
  <c r="G48" i="26"/>
  <c r="I14" i="25"/>
  <c r="H14" i="25"/>
  <c r="F14" i="25"/>
  <c r="E14" i="25"/>
  <c r="D14" i="25"/>
  <c r="C14" i="25"/>
  <c r="Y13" i="25"/>
  <c r="L13" i="25"/>
  <c r="O13" i="25" s="1"/>
  <c r="X12" i="25"/>
  <c r="Y12" i="25" s="1"/>
  <c r="L12" i="25"/>
  <c r="O12" i="25" s="1"/>
  <c r="Y11" i="25"/>
  <c r="L11" i="25"/>
  <c r="O11" i="25" s="1"/>
  <c r="Y10" i="25"/>
  <c r="L10" i="25"/>
  <c r="O10" i="25" s="1"/>
  <c r="Y9" i="25"/>
  <c r="L9" i="25"/>
  <c r="O9" i="25" s="1"/>
  <c r="Y8" i="25"/>
  <c r="J8" i="25"/>
  <c r="L8" i="25" s="1"/>
  <c r="S10" i="24"/>
  <c r="O10" i="24"/>
  <c r="M11" i="24" s="1"/>
  <c r="K10" i="24"/>
  <c r="G10" i="24"/>
  <c r="P10" i="24" s="1"/>
  <c r="C10" i="24"/>
  <c r="R10" i="24"/>
  <c r="N10" i="24"/>
  <c r="J11" i="24" s="1"/>
  <c r="L10" i="24"/>
  <c r="I10" i="24"/>
  <c r="H10" i="24"/>
  <c r="J10" i="24" s="1"/>
  <c r="F10" i="24"/>
  <c r="E10" i="24"/>
  <c r="D10" i="24"/>
  <c r="Q11" i="24" l="1"/>
  <c r="Q10" i="24"/>
  <c r="M10" i="24"/>
  <c r="L30" i="26"/>
  <c r="L11" i="26"/>
  <c r="L10" i="27"/>
  <c r="M10" i="27" s="1"/>
  <c r="L11" i="27"/>
  <c r="L33" i="26"/>
  <c r="P33" i="26"/>
  <c r="Q33" i="26" s="1"/>
  <c r="L24" i="26"/>
  <c r="M24" i="26" s="1"/>
  <c r="J14" i="25"/>
  <c r="M19" i="26"/>
  <c r="L14" i="26"/>
  <c r="M15" i="26"/>
  <c r="L40" i="26"/>
  <c r="M40" i="26" s="1"/>
  <c r="M35" i="26"/>
  <c r="L36" i="26"/>
  <c r="M36" i="26" s="1"/>
  <c r="L37" i="26"/>
  <c r="M37" i="26" s="1"/>
  <c r="P20" i="26"/>
  <c r="Q20" i="26" s="1"/>
  <c r="L21" i="26"/>
  <c r="M21" i="26" s="1"/>
  <c r="L10" i="26"/>
  <c r="J48" i="26"/>
  <c r="L14" i="27"/>
  <c r="L15" i="27"/>
  <c r="L20" i="27"/>
  <c r="P13" i="26"/>
  <c r="Q13" i="26" s="1"/>
  <c r="L25" i="26"/>
  <c r="L29" i="26"/>
  <c r="M31" i="26"/>
  <c r="L41" i="26"/>
  <c r="L45" i="26"/>
  <c r="M45" i="26" s="1"/>
  <c r="M47" i="26"/>
  <c r="L17" i="26"/>
  <c r="P29" i="26"/>
  <c r="Q29" i="26" s="1"/>
  <c r="P45" i="26"/>
  <c r="Q45" i="26" s="1"/>
  <c r="P9" i="27"/>
  <c r="Q9" i="27" s="1"/>
  <c r="M13" i="27"/>
  <c r="M18" i="27"/>
  <c r="M17" i="27"/>
  <c r="M8" i="27"/>
  <c r="M12" i="27"/>
  <c r="M16" i="27"/>
  <c r="M19" i="27"/>
  <c r="P11" i="27"/>
  <c r="Q11" i="27" s="1"/>
  <c r="P15" i="27"/>
  <c r="Q15" i="27" s="1"/>
  <c r="J21" i="27"/>
  <c r="P10" i="27"/>
  <c r="Q10" i="27" s="1"/>
  <c r="M11" i="27"/>
  <c r="G21" i="27"/>
  <c r="L9" i="27"/>
  <c r="P14" i="27"/>
  <c r="Q14" i="27" s="1"/>
  <c r="M9" i="26"/>
  <c r="P24" i="26"/>
  <c r="Q24" i="26" s="1"/>
  <c r="M28" i="26"/>
  <c r="P11" i="26"/>
  <c r="Q11" i="26" s="1"/>
  <c r="P40" i="26"/>
  <c r="Q40" i="26" s="1"/>
  <c r="M44" i="26"/>
  <c r="M8" i="26"/>
  <c r="M12" i="26"/>
  <c r="P25" i="26"/>
  <c r="Q25" i="26" s="1"/>
  <c r="P26" i="26"/>
  <c r="Q26" i="26" s="1"/>
  <c r="P36" i="26"/>
  <c r="Q36" i="26" s="1"/>
  <c r="P41" i="26"/>
  <c r="Q41" i="26" s="1"/>
  <c r="P22" i="26"/>
  <c r="Q22" i="26" s="1"/>
  <c r="P37" i="26"/>
  <c r="Q37" i="26" s="1"/>
  <c r="P31" i="26"/>
  <c r="Q31" i="26" s="1"/>
  <c r="L32" i="26"/>
  <c r="P34" i="26"/>
  <c r="Q34" i="26" s="1"/>
  <c r="L38" i="26"/>
  <c r="M41" i="26"/>
  <c r="P47" i="26"/>
  <c r="Q47" i="26" s="1"/>
  <c r="P10" i="26"/>
  <c r="Q10" i="26" s="1"/>
  <c r="M11" i="26"/>
  <c r="M13" i="26"/>
  <c r="P21" i="26"/>
  <c r="Q21" i="26" s="1"/>
  <c r="L26" i="26"/>
  <c r="M29" i="26"/>
  <c r="P38" i="26"/>
  <c r="Q38" i="26" s="1"/>
  <c r="L42" i="26"/>
  <c r="M46" i="26"/>
  <c r="P15" i="26"/>
  <c r="Q15" i="26" s="1"/>
  <c r="L16" i="26"/>
  <c r="P18" i="26"/>
  <c r="Q18" i="26" s="1"/>
  <c r="L22" i="26"/>
  <c r="P14" i="26"/>
  <c r="Q14" i="26" s="1"/>
  <c r="L18" i="26"/>
  <c r="P30" i="26"/>
  <c r="Q30" i="26" s="1"/>
  <c r="L34" i="26"/>
  <c r="P43" i="26"/>
  <c r="Q43" i="26" s="1"/>
  <c r="P46" i="26"/>
  <c r="Q46" i="26" s="1"/>
  <c r="M13" i="25"/>
  <c r="M8" i="25"/>
  <c r="L14" i="25"/>
  <c r="M12" i="25"/>
  <c r="M9" i="25"/>
  <c r="M11" i="25"/>
  <c r="M10" i="25"/>
  <c r="G14" i="25"/>
  <c r="E9" i="23"/>
  <c r="F9" i="23"/>
  <c r="G9" i="23"/>
  <c r="H9" i="23"/>
  <c r="I9" i="23"/>
  <c r="J9" i="23"/>
  <c r="K9" i="23"/>
  <c r="L9" i="23"/>
  <c r="P9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C8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C7" i="23"/>
  <c r="M14" i="25" l="1"/>
  <c r="O14" i="25"/>
  <c r="M14" i="26"/>
  <c r="M30" i="26"/>
  <c r="P12" i="26"/>
  <c r="Q12" i="26" s="1"/>
  <c r="M33" i="26"/>
  <c r="M25" i="26"/>
  <c r="P13" i="25"/>
  <c r="Q13" i="25" s="1"/>
  <c r="P19" i="26"/>
  <c r="Q19" i="26" s="1"/>
  <c r="M15" i="27"/>
  <c r="M10" i="26"/>
  <c r="P16" i="27"/>
  <c r="Q16" i="27" s="1"/>
  <c r="M14" i="27"/>
  <c r="P20" i="27"/>
  <c r="Q20" i="27" s="1"/>
  <c r="P18" i="27"/>
  <c r="Q18" i="27" s="1"/>
  <c r="P12" i="27"/>
  <c r="Q12" i="27" s="1"/>
  <c r="M20" i="27"/>
  <c r="P17" i="26"/>
  <c r="Q17" i="26" s="1"/>
  <c r="M17" i="26"/>
  <c r="L48" i="26"/>
  <c r="M48" i="26" s="1"/>
  <c r="P11" i="25"/>
  <c r="Q11" i="25" s="1"/>
  <c r="P19" i="27"/>
  <c r="Q19" i="27" s="1"/>
  <c r="P13" i="27"/>
  <c r="Q13" i="27" s="1"/>
  <c r="M9" i="27"/>
  <c r="L21" i="27"/>
  <c r="K21" i="27"/>
  <c r="P8" i="27"/>
  <c r="Q8" i="27" s="1"/>
  <c r="P17" i="27"/>
  <c r="Q17" i="27" s="1"/>
  <c r="P8" i="26"/>
  <c r="Q8" i="26" s="1"/>
  <c r="P35" i="26"/>
  <c r="Q35" i="26" s="1"/>
  <c r="P16" i="26"/>
  <c r="Q16" i="26" s="1"/>
  <c r="M38" i="26"/>
  <c r="M16" i="26"/>
  <c r="M34" i="26"/>
  <c r="P27" i="26"/>
  <c r="Q27" i="26" s="1"/>
  <c r="P44" i="26"/>
  <c r="Q44" i="26" s="1"/>
  <c r="M22" i="26"/>
  <c r="K48" i="26"/>
  <c r="M42" i="26"/>
  <c r="P32" i="26"/>
  <c r="Q32" i="26" s="1"/>
  <c r="M26" i="26"/>
  <c r="P28" i="26"/>
  <c r="Q28" i="26" s="1"/>
  <c r="P39" i="26"/>
  <c r="Q39" i="26" s="1"/>
  <c r="M18" i="26"/>
  <c r="P9" i="26"/>
  <c r="Q9" i="26" s="1"/>
  <c r="M32" i="26"/>
  <c r="P23" i="26"/>
  <c r="Q23" i="26" s="1"/>
  <c r="P10" i="25"/>
  <c r="Q10" i="25" s="1"/>
  <c r="P12" i="25"/>
  <c r="K14" i="25"/>
  <c r="P9" i="25"/>
  <c r="Q9" i="25" s="1"/>
  <c r="P8" i="25"/>
  <c r="Q8" i="25" s="1"/>
  <c r="K9" i="22"/>
  <c r="K10" i="22"/>
  <c r="K11" i="22"/>
  <c r="K12" i="22"/>
  <c r="K13" i="22"/>
  <c r="K14" i="22"/>
  <c r="K15" i="22"/>
  <c r="K16" i="22"/>
  <c r="K17" i="22"/>
  <c r="K18" i="22"/>
  <c r="K19" i="22"/>
  <c r="K20" i="22"/>
  <c r="K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8" i="22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8" i="21"/>
  <c r="G47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8" i="21"/>
  <c r="K9" i="20"/>
  <c r="K10" i="20"/>
  <c r="K11" i="20"/>
  <c r="K12" i="20"/>
  <c r="K13" i="20"/>
  <c r="K8" i="20"/>
  <c r="G9" i="20"/>
  <c r="G10" i="20"/>
  <c r="G11" i="20"/>
  <c r="G12" i="20"/>
  <c r="G13" i="20"/>
  <c r="G8" i="20"/>
  <c r="R14" i="25" l="1"/>
  <c r="S14" i="25"/>
  <c r="P21" i="27"/>
  <c r="Q21" i="27" s="1"/>
  <c r="P14" i="25"/>
  <c r="Q14" i="25" s="1"/>
  <c r="M21" i="27"/>
  <c r="P48" i="26"/>
  <c r="Q48" i="26" s="1"/>
  <c r="J9" i="22"/>
  <c r="J10" i="22"/>
  <c r="J11" i="22"/>
  <c r="J12" i="22"/>
  <c r="J13" i="22"/>
  <c r="J14" i="22"/>
  <c r="J15" i="22"/>
  <c r="J16" i="22"/>
  <c r="J17" i="22"/>
  <c r="J18" i="22"/>
  <c r="J19" i="22"/>
  <c r="J20" i="22"/>
  <c r="J8" i="22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8" i="21"/>
  <c r="J9" i="20"/>
  <c r="J10" i="20"/>
  <c r="J11" i="20"/>
  <c r="J12" i="20"/>
  <c r="J13" i="20"/>
  <c r="J8" i="20"/>
  <c r="G10" i="23" l="1"/>
  <c r="K10" i="23"/>
  <c r="L10" i="23"/>
  <c r="I10" i="23"/>
  <c r="H10" i="23"/>
  <c r="F10" i="23"/>
  <c r="E10" i="23"/>
  <c r="P35" i="22"/>
  <c r="N35" i="22"/>
  <c r="I21" i="22"/>
  <c r="H21" i="22"/>
  <c r="F21" i="22"/>
  <c r="E21" i="22"/>
  <c r="D21" i="22"/>
  <c r="D9" i="23" s="1"/>
  <c r="D10" i="23" s="1"/>
  <c r="C21" i="22"/>
  <c r="C9" i="23" s="1"/>
  <c r="C10" i="23" s="1"/>
  <c r="R20" i="22"/>
  <c r="N20" i="22"/>
  <c r="P20" i="22"/>
  <c r="Q20" i="22" s="1"/>
  <c r="L19" i="22"/>
  <c r="L18" i="22"/>
  <c r="O18" i="22" s="1"/>
  <c r="R18" i="22"/>
  <c r="N18" i="22"/>
  <c r="P18" i="22"/>
  <c r="Q18" i="22" s="1"/>
  <c r="U17" i="22"/>
  <c r="L17" i="22"/>
  <c r="O17" i="22" s="1"/>
  <c r="R17" i="22"/>
  <c r="N17" i="22"/>
  <c r="V16" i="22"/>
  <c r="L16" i="22"/>
  <c r="M16" i="22" s="1"/>
  <c r="R16" i="22"/>
  <c r="N16" i="22"/>
  <c r="P16" i="22"/>
  <c r="Q16" i="22" s="1"/>
  <c r="L15" i="22"/>
  <c r="O15" i="22" s="1"/>
  <c r="L14" i="22"/>
  <c r="O14" i="22" s="1"/>
  <c r="L13" i="22"/>
  <c r="L12" i="22"/>
  <c r="M12" i="22" s="1"/>
  <c r="R12" i="22"/>
  <c r="N12" i="22"/>
  <c r="L11" i="22"/>
  <c r="O11" i="22" s="1"/>
  <c r="S11" i="22"/>
  <c r="R10" i="22"/>
  <c r="N10" i="22"/>
  <c r="L9" i="22"/>
  <c r="L8" i="22"/>
  <c r="M8" i="22" s="1"/>
  <c r="P8" i="22"/>
  <c r="Q8" i="22" s="1"/>
  <c r="N8" i="22"/>
  <c r="I48" i="21"/>
  <c r="H48" i="21"/>
  <c r="J48" i="21" s="1"/>
  <c r="F48" i="21"/>
  <c r="E48" i="21"/>
  <c r="D48" i="21"/>
  <c r="C48" i="21"/>
  <c r="N47" i="21"/>
  <c r="L47" i="21"/>
  <c r="O47" i="21" s="1"/>
  <c r="N46" i="21"/>
  <c r="R46" i="21"/>
  <c r="L45" i="21"/>
  <c r="M45" i="21" s="1"/>
  <c r="R45" i="21"/>
  <c r="N45" i="21"/>
  <c r="N43" i="21"/>
  <c r="R43" i="21"/>
  <c r="L43" i="21"/>
  <c r="O43" i="21" s="1"/>
  <c r="N42" i="21"/>
  <c r="L42" i="21"/>
  <c r="O42" i="21" s="1"/>
  <c r="R42" i="21"/>
  <c r="L41" i="21"/>
  <c r="O41" i="21" s="1"/>
  <c r="R41" i="21"/>
  <c r="N41" i="21"/>
  <c r="S40" i="21"/>
  <c r="L40" i="21"/>
  <c r="M40" i="21" s="1"/>
  <c r="L38" i="21"/>
  <c r="O38" i="21" s="1"/>
  <c r="L37" i="21"/>
  <c r="O37" i="21" s="1"/>
  <c r="R37" i="21"/>
  <c r="N37" i="21"/>
  <c r="P36" i="21"/>
  <c r="Q36" i="21" s="1"/>
  <c r="R35" i="21"/>
  <c r="L35" i="21"/>
  <c r="M35" i="21" s="1"/>
  <c r="N34" i="21"/>
  <c r="L34" i="21"/>
  <c r="R34" i="21"/>
  <c r="S34" i="21"/>
  <c r="L33" i="21"/>
  <c r="M33" i="21" s="1"/>
  <c r="R33" i="21"/>
  <c r="N33" i="21"/>
  <c r="P32" i="21"/>
  <c r="Q32" i="21" s="1"/>
  <c r="N32" i="21"/>
  <c r="L32" i="21"/>
  <c r="R32" i="21"/>
  <c r="N30" i="21"/>
  <c r="L29" i="21"/>
  <c r="O29" i="21" s="1"/>
  <c r="R29" i="21"/>
  <c r="N29" i="21"/>
  <c r="N28" i="21"/>
  <c r="S27" i="21"/>
  <c r="N27" i="21"/>
  <c r="R27" i="21"/>
  <c r="L27" i="21"/>
  <c r="O27" i="21" s="1"/>
  <c r="N26" i="21"/>
  <c r="L26" i="21"/>
  <c r="O26" i="21" s="1"/>
  <c r="R26" i="21"/>
  <c r="L25" i="21"/>
  <c r="O25" i="21" s="1"/>
  <c r="R25" i="21"/>
  <c r="N25" i="21"/>
  <c r="N24" i="21"/>
  <c r="L24" i="21"/>
  <c r="M24" i="21" s="1"/>
  <c r="R23" i="21"/>
  <c r="L22" i="21"/>
  <c r="L21" i="21"/>
  <c r="O21" i="21" s="1"/>
  <c r="R21" i="21"/>
  <c r="N21" i="21"/>
  <c r="L20" i="21"/>
  <c r="M20" i="21" s="1"/>
  <c r="P20" i="21"/>
  <c r="Q20" i="21" s="1"/>
  <c r="N19" i="21"/>
  <c r="L19" i="21"/>
  <c r="M19" i="21" s="1"/>
  <c r="R18" i="21"/>
  <c r="L17" i="21"/>
  <c r="M17" i="21" s="1"/>
  <c r="R17" i="21"/>
  <c r="N17" i="21"/>
  <c r="N16" i="21"/>
  <c r="L16" i="21"/>
  <c r="S16" i="21"/>
  <c r="N15" i="21"/>
  <c r="L13" i="21"/>
  <c r="M13" i="21" s="1"/>
  <c r="R13" i="21"/>
  <c r="N13" i="21"/>
  <c r="N12" i="21"/>
  <c r="L11" i="21"/>
  <c r="M11" i="21" s="1"/>
  <c r="R10" i="21"/>
  <c r="N9" i="21"/>
  <c r="L9" i="21"/>
  <c r="M9" i="21" s="1"/>
  <c r="N8" i="21"/>
  <c r="L8" i="21"/>
  <c r="M8" i="21" s="1"/>
  <c r="I14" i="20"/>
  <c r="H14" i="20"/>
  <c r="F14" i="20"/>
  <c r="E14" i="20"/>
  <c r="D14" i="20"/>
  <c r="C14" i="20"/>
  <c r="Y13" i="20"/>
  <c r="L13" i="20"/>
  <c r="Y12" i="20"/>
  <c r="X12" i="20"/>
  <c r="N12" i="20"/>
  <c r="L12" i="20"/>
  <c r="Y11" i="20"/>
  <c r="L11" i="20"/>
  <c r="Y10" i="20"/>
  <c r="L10" i="20"/>
  <c r="Y9" i="20"/>
  <c r="L9" i="20"/>
  <c r="Y8" i="20"/>
  <c r="N8" i="20"/>
  <c r="G14" i="20"/>
  <c r="O16" i="22" l="1"/>
  <c r="M17" i="22"/>
  <c r="P12" i="22"/>
  <c r="Q12" i="22" s="1"/>
  <c r="O8" i="22"/>
  <c r="P35" i="21"/>
  <c r="Q35" i="21" s="1"/>
  <c r="P37" i="21"/>
  <c r="Q37" i="21" s="1"/>
  <c r="S20" i="21"/>
  <c r="P25" i="21"/>
  <c r="Q25" i="21" s="1"/>
  <c r="O12" i="22"/>
  <c r="M25" i="21"/>
  <c r="M43" i="21"/>
  <c r="M27" i="21"/>
  <c r="S29" i="21"/>
  <c r="M29" i="21"/>
  <c r="O40" i="21"/>
  <c r="S42" i="21"/>
  <c r="N48" i="21"/>
  <c r="O13" i="21"/>
  <c r="O17" i="21"/>
  <c r="J14" i="20"/>
  <c r="N14" i="20" s="1"/>
  <c r="O45" i="21"/>
  <c r="P10" i="22"/>
  <c r="Q10" i="22" s="1"/>
  <c r="M18" i="22"/>
  <c r="P17" i="22"/>
  <c r="Q17" i="22" s="1"/>
  <c r="P16" i="21"/>
  <c r="Q16" i="21" s="1"/>
  <c r="O20" i="21"/>
  <c r="M37" i="21"/>
  <c r="M47" i="21"/>
  <c r="S17" i="21"/>
  <c r="P21" i="21"/>
  <c r="Q21" i="21" s="1"/>
  <c r="P41" i="21"/>
  <c r="Q41" i="21" s="1"/>
  <c r="M41" i="21"/>
  <c r="P17" i="21"/>
  <c r="Q17" i="21" s="1"/>
  <c r="S21" i="21"/>
  <c r="S32" i="21"/>
  <c r="P33" i="21"/>
  <c r="Q33" i="21" s="1"/>
  <c r="O35" i="21"/>
  <c r="S41" i="21"/>
  <c r="M42" i="21"/>
  <c r="P45" i="21"/>
  <c r="Q45" i="21" s="1"/>
  <c r="M10" i="23"/>
  <c r="P10" i="23"/>
  <c r="Q10" i="23" s="1"/>
  <c r="J10" i="23"/>
  <c r="M13" i="22"/>
  <c r="O13" i="22"/>
  <c r="M19" i="22"/>
  <c r="O19" i="22"/>
  <c r="S14" i="22"/>
  <c r="R14" i="22"/>
  <c r="P14" i="22"/>
  <c r="Q14" i="22" s="1"/>
  <c r="S15" i="22"/>
  <c r="R15" i="22"/>
  <c r="P15" i="22"/>
  <c r="Q15" i="22" s="1"/>
  <c r="M9" i="22"/>
  <c r="O9" i="22"/>
  <c r="P11" i="22"/>
  <c r="Q11" i="22" s="1"/>
  <c r="R11" i="22"/>
  <c r="S10" i="22"/>
  <c r="N13" i="22"/>
  <c r="N19" i="22"/>
  <c r="S20" i="22"/>
  <c r="J21" i="22"/>
  <c r="N21" i="22" s="1"/>
  <c r="N9" i="23" s="1"/>
  <c r="N10" i="23" s="1"/>
  <c r="J11" i="23" s="1"/>
  <c r="R8" i="22"/>
  <c r="L10" i="22"/>
  <c r="M11" i="22"/>
  <c r="S13" i="22"/>
  <c r="M14" i="22"/>
  <c r="M15" i="22"/>
  <c r="S19" i="22"/>
  <c r="L20" i="22"/>
  <c r="G21" i="22"/>
  <c r="N15" i="22"/>
  <c r="S17" i="22"/>
  <c r="S18" i="22"/>
  <c r="N9" i="22"/>
  <c r="S8" i="22"/>
  <c r="N11" i="22"/>
  <c r="S12" i="22"/>
  <c r="N14" i="22"/>
  <c r="S16" i="22"/>
  <c r="S44" i="21"/>
  <c r="R44" i="21"/>
  <c r="P44" i="21"/>
  <c r="Q44" i="21" s="1"/>
  <c r="P9" i="21"/>
  <c r="Q9" i="21" s="1"/>
  <c r="R9" i="21"/>
  <c r="S9" i="21"/>
  <c r="O22" i="21"/>
  <c r="M22" i="21"/>
  <c r="G48" i="21"/>
  <c r="P10" i="21"/>
  <c r="Q10" i="21" s="1"/>
  <c r="O11" i="21"/>
  <c r="S26" i="21"/>
  <c r="P26" i="21"/>
  <c r="Q26" i="21" s="1"/>
  <c r="P29" i="21"/>
  <c r="Q29" i="21" s="1"/>
  <c r="O34" i="21"/>
  <c r="M34" i="21"/>
  <c r="R36" i="21"/>
  <c r="O8" i="21"/>
  <c r="L10" i="21"/>
  <c r="L18" i="21"/>
  <c r="O19" i="21"/>
  <c r="R20" i="21"/>
  <c r="O24" i="21"/>
  <c r="L31" i="21"/>
  <c r="R31" i="21"/>
  <c r="L36" i="21"/>
  <c r="S36" i="21"/>
  <c r="S37" i="21"/>
  <c r="M38" i="21"/>
  <c r="R14" i="21"/>
  <c r="L14" i="21"/>
  <c r="N22" i="21"/>
  <c r="N44" i="21"/>
  <c r="L44" i="21"/>
  <c r="R11" i="21"/>
  <c r="P13" i="21"/>
  <c r="Q13" i="21" s="1"/>
  <c r="P8" i="21"/>
  <c r="Q8" i="21" s="1"/>
  <c r="O9" i="21"/>
  <c r="S13" i="21"/>
  <c r="N14" i="21"/>
  <c r="L15" i="21"/>
  <c r="R15" i="21"/>
  <c r="R16" i="21"/>
  <c r="N18" i="21"/>
  <c r="L28" i="21"/>
  <c r="M32" i="21"/>
  <c r="O32" i="21"/>
  <c r="P34" i="21"/>
  <c r="Q34" i="21" s="1"/>
  <c r="S35" i="21"/>
  <c r="N36" i="21"/>
  <c r="L39" i="21"/>
  <c r="N39" i="21"/>
  <c r="R40" i="21"/>
  <c r="P40" i="21"/>
  <c r="Q40" i="21" s="1"/>
  <c r="S45" i="21"/>
  <c r="S10" i="21"/>
  <c r="N10" i="21"/>
  <c r="P11" i="21"/>
  <c r="Q11" i="21" s="1"/>
  <c r="N11" i="21"/>
  <c r="L12" i="21"/>
  <c r="S14" i="21"/>
  <c r="P14" i="21"/>
  <c r="Q14" i="21" s="1"/>
  <c r="M16" i="21"/>
  <c r="O16" i="21"/>
  <c r="S18" i="21"/>
  <c r="P18" i="21"/>
  <c r="Q18" i="21" s="1"/>
  <c r="R19" i="21"/>
  <c r="N20" i="21"/>
  <c r="M21" i="21"/>
  <c r="L23" i="21"/>
  <c r="N23" i="21"/>
  <c r="S25" i="21"/>
  <c r="M26" i="21"/>
  <c r="P27" i="21"/>
  <c r="Q27" i="21" s="1"/>
  <c r="R30" i="21"/>
  <c r="L30" i="21"/>
  <c r="N31" i="21"/>
  <c r="S33" i="21"/>
  <c r="O33" i="21"/>
  <c r="N35" i="21"/>
  <c r="S38" i="21"/>
  <c r="N38" i="21"/>
  <c r="R39" i="21"/>
  <c r="N40" i="21"/>
  <c r="S46" i="21"/>
  <c r="P46" i="21"/>
  <c r="Q46" i="21" s="1"/>
  <c r="P43" i="21"/>
  <c r="Q43" i="21" s="1"/>
  <c r="S43" i="21"/>
  <c r="P23" i="21"/>
  <c r="Q23" i="21" s="1"/>
  <c r="S23" i="21"/>
  <c r="P42" i="21"/>
  <c r="Q42" i="21" s="1"/>
  <c r="L46" i="21"/>
  <c r="R47" i="21"/>
  <c r="M11" i="20"/>
  <c r="O11" i="20"/>
  <c r="M13" i="20"/>
  <c r="O13" i="20"/>
  <c r="M10" i="20"/>
  <c r="O10" i="20"/>
  <c r="M9" i="20"/>
  <c r="O9" i="20"/>
  <c r="M12" i="20"/>
  <c r="O12" i="20"/>
  <c r="N9" i="20"/>
  <c r="N10" i="20"/>
  <c r="N11" i="20"/>
  <c r="N13" i="20"/>
  <c r="S8" i="20"/>
  <c r="R9" i="20"/>
  <c r="R10" i="20"/>
  <c r="R11" i="20"/>
  <c r="R13" i="20"/>
  <c r="L8" i="20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C9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C8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C7" i="19"/>
  <c r="S13" i="20" l="1"/>
  <c r="P8" i="20"/>
  <c r="Q8" i="20" s="1"/>
  <c r="L21" i="22"/>
  <c r="M21" i="22" s="1"/>
  <c r="M9" i="23" s="1"/>
  <c r="S39" i="21"/>
  <c r="S31" i="21"/>
  <c r="P31" i="21"/>
  <c r="Q31" i="21" s="1"/>
  <c r="P19" i="21"/>
  <c r="Q19" i="21" s="1"/>
  <c r="S8" i="21"/>
  <c r="S19" i="21"/>
  <c r="P9" i="22"/>
  <c r="Q9" i="22" s="1"/>
  <c r="R9" i="22"/>
  <c r="S9" i="22"/>
  <c r="M20" i="22"/>
  <c r="O20" i="22"/>
  <c r="P13" i="22"/>
  <c r="Q13" i="22" s="1"/>
  <c r="R13" i="22"/>
  <c r="K21" i="22"/>
  <c r="R21" i="22" s="1"/>
  <c r="R9" i="23" s="1"/>
  <c r="R10" i="23" s="1"/>
  <c r="M10" i="22"/>
  <c r="O10" i="22"/>
  <c r="P19" i="22"/>
  <c r="Q19" i="22" s="1"/>
  <c r="R19" i="22"/>
  <c r="R24" i="21"/>
  <c r="S24" i="21"/>
  <c r="P24" i="21"/>
  <c r="Q24" i="21" s="1"/>
  <c r="O39" i="21"/>
  <c r="M39" i="21"/>
  <c r="S30" i="21"/>
  <c r="R12" i="21"/>
  <c r="P12" i="21"/>
  <c r="Q12" i="21" s="1"/>
  <c r="P15" i="21"/>
  <c r="Q15" i="21" s="1"/>
  <c r="M44" i="21"/>
  <c r="O44" i="21"/>
  <c r="P22" i="21"/>
  <c r="Q22" i="21" s="1"/>
  <c r="R22" i="21"/>
  <c r="S28" i="21"/>
  <c r="P28" i="21"/>
  <c r="Q28" i="21" s="1"/>
  <c r="R28" i="21"/>
  <c r="P39" i="21"/>
  <c r="Q39" i="21" s="1"/>
  <c r="S22" i="21"/>
  <c r="M28" i="21"/>
  <c r="O28" i="21"/>
  <c r="M15" i="21"/>
  <c r="O15" i="21"/>
  <c r="O14" i="21"/>
  <c r="M14" i="21"/>
  <c r="L48" i="21"/>
  <c r="M36" i="21"/>
  <c r="O36" i="21"/>
  <c r="O18" i="21"/>
  <c r="M18" i="21"/>
  <c r="O46" i="21"/>
  <c r="M46" i="21"/>
  <c r="P38" i="21"/>
  <c r="Q38" i="21" s="1"/>
  <c r="R38" i="21"/>
  <c r="O23" i="21"/>
  <c r="M23" i="21"/>
  <c r="M12" i="21"/>
  <c r="O12" i="21"/>
  <c r="O10" i="21"/>
  <c r="M10" i="21"/>
  <c r="O30" i="21"/>
  <c r="M30" i="21"/>
  <c r="S15" i="21"/>
  <c r="S11" i="21"/>
  <c r="P30" i="21"/>
  <c r="Q30" i="21" s="1"/>
  <c r="K48" i="21"/>
  <c r="P48" i="21" s="1"/>
  <c r="Q48" i="21" s="1"/>
  <c r="R8" i="21"/>
  <c r="P47" i="21"/>
  <c r="Q47" i="21" s="1"/>
  <c r="S12" i="21"/>
  <c r="M31" i="21"/>
  <c r="O31" i="21"/>
  <c r="S47" i="21"/>
  <c r="S10" i="20"/>
  <c r="P9" i="20"/>
  <c r="Q9" i="20" s="1"/>
  <c r="R12" i="20"/>
  <c r="S12" i="20"/>
  <c r="K14" i="20"/>
  <c r="R8" i="20"/>
  <c r="P11" i="20"/>
  <c r="Q11" i="20" s="1"/>
  <c r="P12" i="20"/>
  <c r="P10" i="20"/>
  <c r="Q10" i="20" s="1"/>
  <c r="M8" i="20"/>
  <c r="O8" i="20"/>
  <c r="L14" i="20"/>
  <c r="S11" i="20"/>
  <c r="S9" i="20"/>
  <c r="P13" i="20"/>
  <c r="Q13" i="20" s="1"/>
  <c r="S9" i="18"/>
  <c r="S10" i="18"/>
  <c r="S11" i="18"/>
  <c r="S12" i="18"/>
  <c r="S13" i="18"/>
  <c r="S15" i="18"/>
  <c r="S16" i="18"/>
  <c r="S17" i="18"/>
  <c r="S18" i="18"/>
  <c r="S19" i="18"/>
  <c r="S20" i="18"/>
  <c r="R9" i="18"/>
  <c r="R10" i="18"/>
  <c r="R11" i="18"/>
  <c r="R12" i="18"/>
  <c r="R13" i="18"/>
  <c r="R15" i="18"/>
  <c r="R16" i="18"/>
  <c r="R17" i="18"/>
  <c r="R18" i="18"/>
  <c r="R19" i="18"/>
  <c r="R20" i="18"/>
  <c r="S8" i="18"/>
  <c r="R8" i="18"/>
  <c r="O9" i="18"/>
  <c r="O10" i="18"/>
  <c r="O11" i="18"/>
  <c r="O12" i="18"/>
  <c r="O13" i="18"/>
  <c r="O15" i="18"/>
  <c r="O16" i="18"/>
  <c r="O17" i="18"/>
  <c r="O18" i="18"/>
  <c r="O19" i="18"/>
  <c r="O20" i="18"/>
  <c r="N9" i="18"/>
  <c r="N10" i="18"/>
  <c r="N11" i="18"/>
  <c r="N12" i="18"/>
  <c r="N13" i="18"/>
  <c r="N15" i="18"/>
  <c r="N16" i="18"/>
  <c r="N17" i="18"/>
  <c r="N18" i="18"/>
  <c r="N19" i="18"/>
  <c r="N20" i="18"/>
  <c r="O8" i="18"/>
  <c r="N8" i="18"/>
  <c r="S14" i="16"/>
  <c r="R14" i="16"/>
  <c r="S9" i="16"/>
  <c r="S10" i="16"/>
  <c r="S11" i="16"/>
  <c r="S12" i="16"/>
  <c r="S13" i="16"/>
  <c r="R9" i="16"/>
  <c r="R10" i="16"/>
  <c r="R11" i="16"/>
  <c r="R12" i="16"/>
  <c r="R13" i="16"/>
  <c r="S8" i="16"/>
  <c r="R8" i="16"/>
  <c r="O14" i="16"/>
  <c r="N14" i="16"/>
  <c r="O9" i="16"/>
  <c r="O10" i="16"/>
  <c r="O11" i="16"/>
  <c r="O12" i="16"/>
  <c r="O13" i="16"/>
  <c r="N9" i="16"/>
  <c r="N10" i="16"/>
  <c r="N11" i="16"/>
  <c r="N12" i="16"/>
  <c r="N13" i="16"/>
  <c r="O8" i="16"/>
  <c r="N8" i="16"/>
  <c r="K9" i="18"/>
  <c r="K10" i="18"/>
  <c r="K11" i="18"/>
  <c r="K12" i="18"/>
  <c r="K13" i="18"/>
  <c r="K15" i="18"/>
  <c r="K16" i="18"/>
  <c r="K17" i="18"/>
  <c r="K18" i="18"/>
  <c r="K19" i="18"/>
  <c r="K20" i="18"/>
  <c r="K8" i="18"/>
  <c r="G9" i="18"/>
  <c r="G10" i="18"/>
  <c r="G11" i="18"/>
  <c r="G12" i="18"/>
  <c r="G13" i="18"/>
  <c r="G15" i="18"/>
  <c r="G16" i="18"/>
  <c r="G17" i="18"/>
  <c r="G18" i="18"/>
  <c r="G19" i="18"/>
  <c r="G20" i="18"/>
  <c r="G8" i="18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8" i="17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8" i="7"/>
  <c r="K9" i="16"/>
  <c r="K10" i="16"/>
  <c r="K11" i="16"/>
  <c r="K12" i="16"/>
  <c r="K13" i="16"/>
  <c r="K8" i="16"/>
  <c r="G9" i="16"/>
  <c r="G10" i="16"/>
  <c r="G11" i="16"/>
  <c r="G12" i="16"/>
  <c r="G13" i="16"/>
  <c r="G8" i="16"/>
  <c r="O21" i="22" l="1"/>
  <c r="O9" i="23" s="1"/>
  <c r="O10" i="23" s="1"/>
  <c r="M11" i="23" s="1"/>
  <c r="Q11" i="23" s="1"/>
  <c r="S21" i="22"/>
  <c r="S9" i="23" s="1"/>
  <c r="S10" i="23" s="1"/>
  <c r="P21" i="22"/>
  <c r="Q21" i="22" s="1"/>
  <c r="Q9" i="23" s="1"/>
  <c r="R48" i="21"/>
  <c r="S48" i="21"/>
  <c r="M48" i="21"/>
  <c r="O48" i="21"/>
  <c r="M14" i="20"/>
  <c r="O14" i="20"/>
  <c r="P14" i="20"/>
  <c r="Q14" i="20" s="1"/>
  <c r="S14" i="20"/>
  <c r="R14" i="20"/>
  <c r="P35" i="18"/>
  <c r="N35" i="18"/>
  <c r="D10" i="19" l="1"/>
  <c r="C10" i="19"/>
  <c r="S10" i="19"/>
  <c r="O10" i="19"/>
  <c r="M11" i="19" s="1"/>
  <c r="K10" i="19"/>
  <c r="G10" i="19"/>
  <c r="P10" i="19" s="1"/>
  <c r="I10" i="19"/>
  <c r="R10" i="19"/>
  <c r="N10" i="19"/>
  <c r="J11" i="19" s="1"/>
  <c r="L10" i="19"/>
  <c r="H10" i="19"/>
  <c r="F10" i="19"/>
  <c r="I21" i="18"/>
  <c r="H21" i="18"/>
  <c r="F21" i="18"/>
  <c r="E21" i="18"/>
  <c r="D21" i="18"/>
  <c r="C21" i="18"/>
  <c r="J20" i="18"/>
  <c r="J19" i="18"/>
  <c r="J18" i="18"/>
  <c r="U17" i="18"/>
  <c r="J17" i="18"/>
  <c r="V16" i="18"/>
  <c r="J16" i="18"/>
  <c r="J15" i="18"/>
  <c r="L15" i="18" s="1"/>
  <c r="U14" i="18"/>
  <c r="J14" i="18"/>
  <c r="J13" i="18"/>
  <c r="J12" i="18"/>
  <c r="J11" i="18"/>
  <c r="J10" i="18"/>
  <c r="L10" i="18" s="1"/>
  <c r="J9" i="18"/>
  <c r="J8" i="18"/>
  <c r="G21" i="18"/>
  <c r="I49" i="17"/>
  <c r="H49" i="17"/>
  <c r="F49" i="17"/>
  <c r="E49" i="17"/>
  <c r="D49" i="17"/>
  <c r="C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L32" i="17"/>
  <c r="O32" i="17" s="1"/>
  <c r="J32" i="17"/>
  <c r="J31" i="17"/>
  <c r="J30" i="17"/>
  <c r="L29" i="17"/>
  <c r="O29" i="17" s="1"/>
  <c r="J29" i="17"/>
  <c r="L28" i="17"/>
  <c r="O28" i="17" s="1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I14" i="16"/>
  <c r="H14" i="16"/>
  <c r="J14" i="16" s="1"/>
  <c r="F14" i="16"/>
  <c r="E14" i="16"/>
  <c r="D14" i="16"/>
  <c r="C14" i="16"/>
  <c r="Y13" i="16"/>
  <c r="J13" i="16"/>
  <c r="L13" i="16" s="1"/>
  <c r="Y12" i="16"/>
  <c r="X12" i="16"/>
  <c r="J12" i="16"/>
  <c r="L12" i="16" s="1"/>
  <c r="Y11" i="16"/>
  <c r="J11" i="16"/>
  <c r="L11" i="16" s="1"/>
  <c r="Y10" i="16"/>
  <c r="J10" i="16"/>
  <c r="L10" i="16" s="1"/>
  <c r="Y9" i="16"/>
  <c r="J9" i="16"/>
  <c r="L9" i="16" s="1"/>
  <c r="Y8" i="16"/>
  <c r="J8" i="16"/>
  <c r="L8" i="16" s="1"/>
  <c r="L10" i="17" l="1"/>
  <c r="O10" i="17" s="1"/>
  <c r="K10" i="17"/>
  <c r="N10" i="17"/>
  <c r="L18" i="17"/>
  <c r="O18" i="17" s="1"/>
  <c r="K18" i="17"/>
  <c r="N18" i="17"/>
  <c r="K25" i="17"/>
  <c r="N25" i="17"/>
  <c r="N34" i="17"/>
  <c r="K34" i="17"/>
  <c r="K38" i="17"/>
  <c r="N38" i="17"/>
  <c r="N11" i="17"/>
  <c r="K11" i="17"/>
  <c r="N15" i="17"/>
  <c r="K15" i="17"/>
  <c r="N19" i="17"/>
  <c r="K19" i="17"/>
  <c r="L22" i="17"/>
  <c r="N22" i="17"/>
  <c r="K22" i="17"/>
  <c r="L26" i="17"/>
  <c r="O26" i="17" s="1"/>
  <c r="K26" i="17"/>
  <c r="N26" i="17"/>
  <c r="K29" i="17"/>
  <c r="N29" i="17"/>
  <c r="K32" i="17"/>
  <c r="N32" i="17"/>
  <c r="N35" i="17"/>
  <c r="K35" i="17"/>
  <c r="N39" i="17"/>
  <c r="K39" i="17"/>
  <c r="N43" i="17"/>
  <c r="K43" i="17"/>
  <c r="N47" i="17"/>
  <c r="K47" i="17"/>
  <c r="L14" i="17"/>
  <c r="O14" i="17" s="1"/>
  <c r="K14" i="17"/>
  <c r="N14" i="17"/>
  <c r="K21" i="17"/>
  <c r="N21" i="17"/>
  <c r="N31" i="17"/>
  <c r="K31" i="17"/>
  <c r="N42" i="17"/>
  <c r="K42" i="17"/>
  <c r="K8" i="17"/>
  <c r="N8" i="17"/>
  <c r="N12" i="17"/>
  <c r="K12" i="17"/>
  <c r="K16" i="17"/>
  <c r="N16" i="17"/>
  <c r="N20" i="17"/>
  <c r="K20" i="17"/>
  <c r="N23" i="17"/>
  <c r="K23" i="17"/>
  <c r="L27" i="17"/>
  <c r="O27" i="17" s="1"/>
  <c r="N27" i="17"/>
  <c r="K27" i="17"/>
  <c r="N36" i="17"/>
  <c r="K36" i="17"/>
  <c r="N40" i="17"/>
  <c r="K40" i="17"/>
  <c r="K44" i="17"/>
  <c r="N44" i="17"/>
  <c r="N48" i="17"/>
  <c r="K48" i="17"/>
  <c r="K46" i="17"/>
  <c r="N46" i="17"/>
  <c r="K9" i="17"/>
  <c r="N9" i="17"/>
  <c r="K13" i="17"/>
  <c r="N13" i="17"/>
  <c r="K17" i="17"/>
  <c r="N17" i="17"/>
  <c r="L20" i="17"/>
  <c r="K24" i="17"/>
  <c r="N24" i="17"/>
  <c r="N28" i="17"/>
  <c r="K28" i="17"/>
  <c r="K30" i="17"/>
  <c r="N30" i="17"/>
  <c r="K33" i="17"/>
  <c r="N33" i="17"/>
  <c r="K37" i="17"/>
  <c r="N37" i="17"/>
  <c r="K41" i="17"/>
  <c r="N41" i="17"/>
  <c r="K45" i="17"/>
  <c r="N45" i="17"/>
  <c r="N14" i="18"/>
  <c r="K14" i="18"/>
  <c r="L13" i="17"/>
  <c r="O13" i="17" s="1"/>
  <c r="J49" i="17"/>
  <c r="N49" i="17" s="1"/>
  <c r="L20" i="18"/>
  <c r="L12" i="18"/>
  <c r="M32" i="17"/>
  <c r="L33" i="17"/>
  <c r="O33" i="17" s="1"/>
  <c r="P16" i="18"/>
  <c r="Q16" i="18" s="1"/>
  <c r="L36" i="17"/>
  <c r="O36" i="17" s="1"/>
  <c r="L11" i="17"/>
  <c r="L37" i="17"/>
  <c r="O37" i="17" s="1"/>
  <c r="L19" i="18"/>
  <c r="L16" i="17"/>
  <c r="O16" i="17" s="1"/>
  <c r="P17" i="18"/>
  <c r="Q17" i="18" s="1"/>
  <c r="P20" i="18"/>
  <c r="Q20" i="18" s="1"/>
  <c r="M20" i="18"/>
  <c r="L8" i="18"/>
  <c r="L9" i="18"/>
  <c r="P11" i="18"/>
  <c r="Q11" i="18" s="1"/>
  <c r="L13" i="18"/>
  <c r="L8" i="17"/>
  <c r="O8" i="17" s="1"/>
  <c r="M14" i="17"/>
  <c r="L25" i="17"/>
  <c r="O25" i="17" s="1"/>
  <c r="M28" i="17"/>
  <c r="L24" i="17"/>
  <c r="O24" i="17" s="1"/>
  <c r="M26" i="17"/>
  <c r="L15" i="17"/>
  <c r="L19" i="17"/>
  <c r="M13" i="17"/>
  <c r="L21" i="17"/>
  <c r="O21" i="17" s="1"/>
  <c r="L35" i="17"/>
  <c r="O35" i="17" s="1"/>
  <c r="L39" i="17"/>
  <c r="O39" i="17" s="1"/>
  <c r="L40" i="17"/>
  <c r="O40" i="17" s="1"/>
  <c r="L43" i="17"/>
  <c r="L44" i="17"/>
  <c r="O44" i="17" s="1"/>
  <c r="L47" i="17"/>
  <c r="O47" i="17" s="1"/>
  <c r="L48" i="17"/>
  <c r="O48" i="17" s="1"/>
  <c r="Q11" i="19"/>
  <c r="J10" i="19"/>
  <c r="E10" i="19"/>
  <c r="M10" i="19"/>
  <c r="Q10" i="19"/>
  <c r="M10" i="18"/>
  <c r="P12" i="18"/>
  <c r="Q12" i="18" s="1"/>
  <c r="M15" i="18"/>
  <c r="P8" i="18"/>
  <c r="Q8" i="18" s="1"/>
  <c r="P19" i="18"/>
  <c r="Q19" i="18" s="1"/>
  <c r="L11" i="18"/>
  <c r="M12" i="18"/>
  <c r="L16" i="18"/>
  <c r="L17" i="18"/>
  <c r="L18" i="18"/>
  <c r="L14" i="18"/>
  <c r="O14" i="18" s="1"/>
  <c r="J21" i="18"/>
  <c r="N21" i="18" s="1"/>
  <c r="M10" i="17"/>
  <c r="L9" i="17"/>
  <c r="O9" i="17" s="1"/>
  <c r="L12" i="17"/>
  <c r="O12" i="17" s="1"/>
  <c r="L23" i="17"/>
  <c r="O23" i="17" s="1"/>
  <c r="M37" i="17"/>
  <c r="M39" i="17"/>
  <c r="L41" i="17"/>
  <c r="O41" i="17" s="1"/>
  <c r="L45" i="17"/>
  <c r="O45" i="17" s="1"/>
  <c r="M29" i="17"/>
  <c r="M35" i="17"/>
  <c r="L17" i="17"/>
  <c r="O17" i="17" s="1"/>
  <c r="M21" i="17"/>
  <c r="L31" i="17"/>
  <c r="O31" i="17" s="1"/>
  <c r="L30" i="17"/>
  <c r="O30" i="17" s="1"/>
  <c r="L34" i="17"/>
  <c r="O34" i="17" s="1"/>
  <c r="L38" i="17"/>
  <c r="O38" i="17" s="1"/>
  <c r="L42" i="17"/>
  <c r="O42" i="17" s="1"/>
  <c r="L46" i="17"/>
  <c r="O46" i="17" s="1"/>
  <c r="M12" i="16"/>
  <c r="M13" i="16"/>
  <c r="M11" i="16"/>
  <c r="L14" i="16"/>
  <c r="M14" i="16" s="1"/>
  <c r="M8" i="16"/>
  <c r="M10" i="16"/>
  <c r="M9" i="16"/>
  <c r="P8" i="16"/>
  <c r="Q8" i="16" s="1"/>
  <c r="G14" i="16"/>
  <c r="E9" i="10"/>
  <c r="H9" i="10"/>
  <c r="I9" i="10"/>
  <c r="J9" i="10"/>
  <c r="K9" i="10"/>
  <c r="D8" i="10"/>
  <c r="E8" i="10"/>
  <c r="F8" i="10"/>
  <c r="H8" i="10"/>
  <c r="I8" i="10"/>
  <c r="J8" i="10"/>
  <c r="K8" i="10"/>
  <c r="L8" i="10"/>
  <c r="M8" i="10"/>
  <c r="N8" i="10"/>
  <c r="O8" i="10"/>
  <c r="R8" i="10"/>
  <c r="C8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C7" i="10"/>
  <c r="R45" i="17" l="1"/>
  <c r="S45" i="17"/>
  <c r="R30" i="17"/>
  <c r="S30" i="17"/>
  <c r="S36" i="17"/>
  <c r="R36" i="17"/>
  <c r="R47" i="17"/>
  <c r="S47" i="17"/>
  <c r="M19" i="17"/>
  <c r="O19" i="17"/>
  <c r="R28" i="17"/>
  <c r="S28" i="17"/>
  <c r="M20" i="17"/>
  <c r="O20" i="17"/>
  <c r="R13" i="17"/>
  <c r="S13" i="17"/>
  <c r="R46" i="17"/>
  <c r="S46" i="17"/>
  <c r="R44" i="17"/>
  <c r="S44" i="17"/>
  <c r="R23" i="17"/>
  <c r="S23" i="17"/>
  <c r="R31" i="17"/>
  <c r="S31" i="17"/>
  <c r="R32" i="17"/>
  <c r="S32" i="17"/>
  <c r="R26" i="17"/>
  <c r="S26" i="17"/>
  <c r="M22" i="17"/>
  <c r="O22" i="17"/>
  <c r="R38" i="17"/>
  <c r="S38" i="17"/>
  <c r="R25" i="17"/>
  <c r="S25" i="17"/>
  <c r="M11" i="17"/>
  <c r="O11" i="17"/>
  <c r="R37" i="17"/>
  <c r="S37" i="17"/>
  <c r="S24" i="17"/>
  <c r="R24" i="17"/>
  <c r="R21" i="17"/>
  <c r="S21" i="17"/>
  <c r="R39" i="17"/>
  <c r="S39" i="17"/>
  <c r="R15" i="17"/>
  <c r="S15" i="17"/>
  <c r="M33" i="17"/>
  <c r="M18" i="17"/>
  <c r="M27" i="17"/>
  <c r="M15" i="17"/>
  <c r="O15" i="17"/>
  <c r="M36" i="17"/>
  <c r="R41" i="17"/>
  <c r="S41" i="17"/>
  <c r="R33" i="17"/>
  <c r="S33" i="17"/>
  <c r="S48" i="17"/>
  <c r="R48" i="17"/>
  <c r="S40" i="17"/>
  <c r="R40" i="17"/>
  <c r="R27" i="17"/>
  <c r="S27" i="17"/>
  <c r="R16" i="17"/>
  <c r="S16" i="17"/>
  <c r="R8" i="17"/>
  <c r="S8" i="17"/>
  <c r="R14" i="17"/>
  <c r="S14" i="17"/>
  <c r="R43" i="17"/>
  <c r="S43" i="17"/>
  <c r="R35" i="17"/>
  <c r="S35" i="17"/>
  <c r="R19" i="17"/>
  <c r="S19" i="17"/>
  <c r="R11" i="17"/>
  <c r="S11" i="17"/>
  <c r="R34" i="17"/>
  <c r="S34" i="17"/>
  <c r="R10" i="17"/>
  <c r="S10" i="17"/>
  <c r="M8" i="17"/>
  <c r="M43" i="17"/>
  <c r="O43" i="17"/>
  <c r="R17" i="17"/>
  <c r="S17" i="17"/>
  <c r="R9" i="17"/>
  <c r="S9" i="17"/>
  <c r="S20" i="17"/>
  <c r="R20" i="17"/>
  <c r="S12" i="17"/>
  <c r="R12" i="17"/>
  <c r="R42" i="17"/>
  <c r="S42" i="17"/>
  <c r="R29" i="17"/>
  <c r="S29" i="17"/>
  <c r="R22" i="17"/>
  <c r="S22" i="17"/>
  <c r="R18" i="17"/>
  <c r="S18" i="17"/>
  <c r="S14" i="18"/>
  <c r="R14" i="18"/>
  <c r="M8" i="18"/>
  <c r="P18" i="18"/>
  <c r="Q18" i="18" s="1"/>
  <c r="M19" i="18"/>
  <c r="M16" i="17"/>
  <c r="M47" i="17"/>
  <c r="M13" i="18"/>
  <c r="M9" i="18"/>
  <c r="P13" i="18"/>
  <c r="Q13" i="18" s="1"/>
  <c r="L21" i="18"/>
  <c r="P9" i="18"/>
  <c r="Q9" i="18" s="1"/>
  <c r="M48" i="17"/>
  <c r="M40" i="17"/>
  <c r="M24" i="17"/>
  <c r="M44" i="17"/>
  <c r="M25" i="17"/>
  <c r="M18" i="18"/>
  <c r="K21" i="18"/>
  <c r="M17" i="18"/>
  <c r="P14" i="18"/>
  <c r="Q14" i="18" s="1"/>
  <c r="M16" i="18"/>
  <c r="M11" i="18"/>
  <c r="M14" i="18"/>
  <c r="P15" i="18"/>
  <c r="Q15" i="18" s="1"/>
  <c r="P10" i="18"/>
  <c r="Q10" i="18" s="1"/>
  <c r="M42" i="17"/>
  <c r="M30" i="17"/>
  <c r="M41" i="17"/>
  <c r="K49" i="17"/>
  <c r="R49" i="17" s="1"/>
  <c r="M31" i="17"/>
  <c r="M17" i="17"/>
  <c r="M12" i="17"/>
  <c r="M9" i="17"/>
  <c r="L49" i="17"/>
  <c r="O49" i="17" s="1"/>
  <c r="M38" i="17"/>
  <c r="M45" i="17"/>
  <c r="M46" i="17"/>
  <c r="M34" i="17"/>
  <c r="M23" i="17"/>
  <c r="P13" i="16"/>
  <c r="Q13" i="16" s="1"/>
  <c r="K14" i="16"/>
  <c r="P12" i="16"/>
  <c r="P11" i="16"/>
  <c r="Q11" i="16" s="1"/>
  <c r="P9" i="16"/>
  <c r="Q9" i="16" s="1"/>
  <c r="P10" i="16"/>
  <c r="Q10" i="16" s="1"/>
  <c r="G12" i="13"/>
  <c r="R21" i="18" l="1"/>
  <c r="S21" i="18"/>
  <c r="M21" i="18"/>
  <c r="O21" i="18"/>
  <c r="P14" i="16"/>
  <c r="Q14" i="16" s="1"/>
  <c r="P21" i="18"/>
  <c r="Q21" i="18" s="1"/>
  <c r="M49" i="17"/>
  <c r="J9" i="12"/>
  <c r="K9" i="12" s="1"/>
  <c r="J10" i="12"/>
  <c r="J11" i="12"/>
  <c r="K11" i="12" s="1"/>
  <c r="J12" i="12"/>
  <c r="J13" i="12"/>
  <c r="J14" i="12"/>
  <c r="J15" i="12"/>
  <c r="K15" i="12" s="1"/>
  <c r="R15" i="12" s="1"/>
  <c r="J16" i="12"/>
  <c r="J17" i="12"/>
  <c r="J18" i="12"/>
  <c r="J19" i="12"/>
  <c r="K19" i="12" s="1"/>
  <c r="R19" i="12" s="1"/>
  <c r="J20" i="12"/>
  <c r="J21" i="12"/>
  <c r="J22" i="12"/>
  <c r="J23" i="12"/>
  <c r="J24" i="12"/>
  <c r="J25" i="12"/>
  <c r="K25" i="12" s="1"/>
  <c r="J26" i="12"/>
  <c r="J27" i="12"/>
  <c r="K27" i="12" s="1"/>
  <c r="J28" i="12"/>
  <c r="J29" i="12"/>
  <c r="J30" i="12"/>
  <c r="J31" i="12"/>
  <c r="K31" i="12" s="1"/>
  <c r="R31" i="12" s="1"/>
  <c r="J32" i="12"/>
  <c r="J33" i="12"/>
  <c r="J34" i="12"/>
  <c r="J35" i="12"/>
  <c r="K35" i="12" s="1"/>
  <c r="R35" i="12" s="1"/>
  <c r="J36" i="12"/>
  <c r="J37" i="12"/>
  <c r="J38" i="12"/>
  <c r="J39" i="12"/>
  <c r="J40" i="12"/>
  <c r="J41" i="12"/>
  <c r="K41" i="12" s="1"/>
  <c r="J42" i="12"/>
  <c r="J43" i="12"/>
  <c r="K43" i="12" s="1"/>
  <c r="J44" i="12"/>
  <c r="J45" i="12"/>
  <c r="J46" i="12"/>
  <c r="K46" i="12" s="1"/>
  <c r="J47" i="12"/>
  <c r="K47" i="12" s="1"/>
  <c r="R47" i="12" s="1"/>
  <c r="J48" i="12"/>
  <c r="J49" i="12"/>
  <c r="K12" i="12"/>
  <c r="K16" i="12"/>
  <c r="K20" i="12"/>
  <c r="K24" i="12"/>
  <c r="K28" i="12"/>
  <c r="K32" i="12"/>
  <c r="K36" i="12"/>
  <c r="K40" i="12"/>
  <c r="K44" i="12"/>
  <c r="K48" i="12"/>
  <c r="J9" i="13"/>
  <c r="J10" i="13"/>
  <c r="J11" i="13"/>
  <c r="J12" i="13"/>
  <c r="J13" i="13"/>
  <c r="J14" i="13"/>
  <c r="J15" i="13"/>
  <c r="J16" i="13"/>
  <c r="J17" i="13"/>
  <c r="J18" i="13"/>
  <c r="J19" i="13"/>
  <c r="J20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8" i="13"/>
  <c r="G9" i="13"/>
  <c r="G10" i="13"/>
  <c r="G11" i="13"/>
  <c r="G13" i="13"/>
  <c r="G14" i="13"/>
  <c r="G15" i="13"/>
  <c r="G16" i="13"/>
  <c r="G17" i="13"/>
  <c r="G18" i="13"/>
  <c r="G19" i="13"/>
  <c r="G20" i="13"/>
  <c r="G8" i="13"/>
  <c r="G8" i="12"/>
  <c r="K10" i="12"/>
  <c r="K13" i="12"/>
  <c r="S13" i="12" s="1"/>
  <c r="K14" i="12"/>
  <c r="K17" i="12"/>
  <c r="S17" i="12" s="1"/>
  <c r="K18" i="12"/>
  <c r="S18" i="12" s="1"/>
  <c r="K21" i="12"/>
  <c r="S21" i="12" s="1"/>
  <c r="K22" i="12"/>
  <c r="K23" i="12"/>
  <c r="K26" i="12"/>
  <c r="R26" i="12" s="1"/>
  <c r="K29" i="12"/>
  <c r="R29" i="12" s="1"/>
  <c r="K30" i="12"/>
  <c r="K33" i="12"/>
  <c r="K34" i="12"/>
  <c r="S34" i="12" s="1"/>
  <c r="K37" i="12"/>
  <c r="K38" i="12"/>
  <c r="S38" i="12" s="1"/>
  <c r="K39" i="12"/>
  <c r="K42" i="12"/>
  <c r="S42" i="12" s="1"/>
  <c r="K45" i="12"/>
  <c r="R45" i="12" s="1"/>
  <c r="K49" i="12"/>
  <c r="R49" i="12" s="1"/>
  <c r="K8" i="12"/>
  <c r="G9" i="11"/>
  <c r="G10" i="11"/>
  <c r="G11" i="11"/>
  <c r="G12" i="11"/>
  <c r="G13" i="11"/>
  <c r="G8" i="11"/>
  <c r="K9" i="11"/>
  <c r="K10" i="11"/>
  <c r="K11" i="11"/>
  <c r="K12" i="11"/>
  <c r="K13" i="11"/>
  <c r="K8" i="11"/>
  <c r="S10" i="12"/>
  <c r="S14" i="12"/>
  <c r="S22" i="12"/>
  <c r="S26" i="12"/>
  <c r="S29" i="12"/>
  <c r="S30" i="12"/>
  <c r="S33" i="12"/>
  <c r="S37" i="12"/>
  <c r="S45" i="12"/>
  <c r="S49" i="12"/>
  <c r="R10" i="12"/>
  <c r="R14" i="12"/>
  <c r="R17" i="12"/>
  <c r="R18" i="12"/>
  <c r="R22" i="12"/>
  <c r="R30" i="12"/>
  <c r="R33" i="12"/>
  <c r="R37" i="12"/>
  <c r="R38" i="12"/>
  <c r="R39" i="12"/>
  <c r="R42" i="12"/>
  <c r="P42" i="17" l="1"/>
  <c r="Q42" i="17" s="1"/>
  <c r="P30" i="17"/>
  <c r="Q30" i="17" s="1"/>
  <c r="P22" i="17"/>
  <c r="Q22" i="17" s="1"/>
  <c r="P11" i="17"/>
  <c r="Q11" i="17" s="1"/>
  <c r="S43" i="12"/>
  <c r="S11" i="12"/>
  <c r="S23" i="12"/>
  <c r="P45" i="17"/>
  <c r="Q45" i="17" s="1"/>
  <c r="P41" i="17"/>
  <c r="Q41" i="17" s="1"/>
  <c r="P37" i="17"/>
  <c r="Q37" i="17" s="1"/>
  <c r="P33" i="17"/>
  <c r="Q33" i="17" s="1"/>
  <c r="P29" i="17"/>
  <c r="Q29" i="17" s="1"/>
  <c r="P25" i="17"/>
  <c r="Q25" i="17" s="1"/>
  <c r="P21" i="17"/>
  <c r="Q21" i="17" s="1"/>
  <c r="P17" i="17"/>
  <c r="Q17" i="17" s="1"/>
  <c r="P13" i="17"/>
  <c r="Q13" i="17" s="1"/>
  <c r="P10" i="17"/>
  <c r="Q10" i="17" s="1"/>
  <c r="P46" i="17"/>
  <c r="Q46" i="17" s="1"/>
  <c r="P34" i="17"/>
  <c r="Q34" i="17" s="1"/>
  <c r="P18" i="17"/>
  <c r="Q18" i="17" s="1"/>
  <c r="P48" i="17"/>
  <c r="Q48" i="17" s="1"/>
  <c r="P44" i="17"/>
  <c r="Q44" i="17" s="1"/>
  <c r="P40" i="17"/>
  <c r="Q40" i="17" s="1"/>
  <c r="P36" i="17"/>
  <c r="Q36" i="17" s="1"/>
  <c r="P32" i="17"/>
  <c r="Q32" i="17" s="1"/>
  <c r="P28" i="17"/>
  <c r="Q28" i="17" s="1"/>
  <c r="P24" i="17"/>
  <c r="Q24" i="17" s="1"/>
  <c r="P20" i="17"/>
  <c r="Q20" i="17" s="1"/>
  <c r="P16" i="17"/>
  <c r="Q16" i="17" s="1"/>
  <c r="P12" i="17"/>
  <c r="Q12" i="17" s="1"/>
  <c r="P9" i="17"/>
  <c r="Q9" i="17" s="1"/>
  <c r="P38" i="17"/>
  <c r="Q38" i="17" s="1"/>
  <c r="P26" i="17"/>
  <c r="Q26" i="17" s="1"/>
  <c r="P14" i="17"/>
  <c r="Q14" i="17" s="1"/>
  <c r="P47" i="17"/>
  <c r="Q47" i="17" s="1"/>
  <c r="P43" i="17"/>
  <c r="Q43" i="17" s="1"/>
  <c r="P39" i="17"/>
  <c r="Q39" i="17" s="1"/>
  <c r="P35" i="17"/>
  <c r="Q35" i="17" s="1"/>
  <c r="P31" i="17"/>
  <c r="Q31" i="17" s="1"/>
  <c r="P27" i="17"/>
  <c r="Q27" i="17" s="1"/>
  <c r="P23" i="17"/>
  <c r="Q23" i="17" s="1"/>
  <c r="P19" i="17"/>
  <c r="Q19" i="17" s="1"/>
  <c r="P15" i="17"/>
  <c r="Q15" i="17" s="1"/>
  <c r="G49" i="17"/>
  <c r="S49" i="17" s="1"/>
  <c r="P8" i="17"/>
  <c r="Q8" i="17" s="1"/>
  <c r="R27" i="12"/>
  <c r="S27" i="12"/>
  <c r="R46" i="12"/>
  <c r="S46" i="12"/>
  <c r="S41" i="12"/>
  <c r="R41" i="12"/>
  <c r="R25" i="12"/>
  <c r="S25" i="12"/>
  <c r="R9" i="12"/>
  <c r="S9" i="12"/>
  <c r="R34" i="12"/>
  <c r="R21" i="12"/>
  <c r="R13" i="12"/>
  <c r="R23" i="12"/>
  <c r="R43" i="12"/>
  <c r="R11" i="12"/>
  <c r="S47" i="12"/>
  <c r="S39" i="12"/>
  <c r="S35" i="12"/>
  <c r="S31" i="12"/>
  <c r="S19" i="12"/>
  <c r="S15" i="12"/>
  <c r="S48" i="12"/>
  <c r="S44" i="12"/>
  <c r="S40" i="12"/>
  <c r="S36" i="12"/>
  <c r="S32" i="12"/>
  <c r="S28" i="12"/>
  <c r="S24" i="12"/>
  <c r="S20" i="12"/>
  <c r="S16" i="12"/>
  <c r="S12" i="12"/>
  <c r="R48" i="12"/>
  <c r="R44" i="12"/>
  <c r="R40" i="12"/>
  <c r="R36" i="12"/>
  <c r="R32" i="12"/>
  <c r="R28" i="12"/>
  <c r="R24" i="12"/>
  <c r="R20" i="12"/>
  <c r="R16" i="12"/>
  <c r="R12" i="12"/>
  <c r="P49" i="17" l="1"/>
  <c r="Q49" i="17" s="1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S8" i="12"/>
  <c r="R8" i="12"/>
  <c r="N50" i="12"/>
  <c r="O8" i="12"/>
  <c r="N8" i="12"/>
  <c r="S9" i="11"/>
  <c r="S10" i="11"/>
  <c r="S11" i="11"/>
  <c r="S12" i="11"/>
  <c r="S13" i="11"/>
  <c r="R9" i="11"/>
  <c r="R10" i="11"/>
  <c r="R11" i="11"/>
  <c r="R12" i="11"/>
  <c r="R13" i="11"/>
  <c r="S8" i="11"/>
  <c r="R8" i="11"/>
  <c r="O14" i="11"/>
  <c r="O9" i="11"/>
  <c r="O10" i="11"/>
  <c r="O11" i="11"/>
  <c r="O12" i="11"/>
  <c r="O13" i="11"/>
  <c r="N14" i="11"/>
  <c r="N9" i="11"/>
  <c r="N10" i="11"/>
  <c r="N11" i="11"/>
  <c r="N12" i="11"/>
  <c r="N13" i="11"/>
  <c r="O8" i="11"/>
  <c r="N8" i="11"/>
  <c r="F50" i="12" l="1"/>
  <c r="E10" i="10"/>
  <c r="I21" i="13"/>
  <c r="H21" i="13"/>
  <c r="F21" i="13"/>
  <c r="F9" i="10" s="1"/>
  <c r="F10" i="10" s="1"/>
  <c r="E21" i="13"/>
  <c r="D21" i="13"/>
  <c r="D9" i="10" s="1"/>
  <c r="C21" i="13"/>
  <c r="N20" i="13"/>
  <c r="N18" i="13"/>
  <c r="U17" i="13"/>
  <c r="N17" i="13"/>
  <c r="V16" i="13"/>
  <c r="R16" i="13"/>
  <c r="N16" i="13"/>
  <c r="L16" i="13"/>
  <c r="O16" i="13" s="1"/>
  <c r="P16" i="13"/>
  <c r="Q16" i="13" s="1"/>
  <c r="N15" i="13"/>
  <c r="U14" i="13"/>
  <c r="N14" i="13"/>
  <c r="N12" i="13"/>
  <c r="N10" i="13"/>
  <c r="N9" i="13"/>
  <c r="J8" i="13"/>
  <c r="G21" i="13"/>
  <c r="G9" i="10" s="1"/>
  <c r="I50" i="12"/>
  <c r="H50" i="12"/>
  <c r="E50" i="12"/>
  <c r="D50" i="12"/>
  <c r="C50" i="12"/>
  <c r="L49" i="12"/>
  <c r="O49" i="12" s="1"/>
  <c r="L48" i="12"/>
  <c r="O48" i="12" s="1"/>
  <c r="L45" i="12"/>
  <c r="O45" i="12" s="1"/>
  <c r="L41" i="12"/>
  <c r="O41" i="12" s="1"/>
  <c r="L38" i="12"/>
  <c r="O38" i="12" s="1"/>
  <c r="L37" i="12"/>
  <c r="O37" i="12" s="1"/>
  <c r="L33" i="12"/>
  <c r="L32" i="12"/>
  <c r="O32" i="12" s="1"/>
  <c r="L29" i="12"/>
  <c r="O29" i="12" s="1"/>
  <c r="P28" i="12"/>
  <c r="Q28" i="12" s="1"/>
  <c r="L25" i="12"/>
  <c r="O25" i="12" s="1"/>
  <c r="L21" i="12"/>
  <c r="O21" i="12" s="1"/>
  <c r="P18" i="12"/>
  <c r="Q18" i="12" s="1"/>
  <c r="L17" i="12"/>
  <c r="L16" i="12"/>
  <c r="O16" i="12" s="1"/>
  <c r="L11" i="12"/>
  <c r="O11" i="12" s="1"/>
  <c r="J8" i="12"/>
  <c r="L8" i="12" s="1"/>
  <c r="I14" i="11"/>
  <c r="H14" i="11"/>
  <c r="J14" i="11" s="1"/>
  <c r="F14" i="11"/>
  <c r="E14" i="11"/>
  <c r="D14" i="11"/>
  <c r="C14" i="11"/>
  <c r="Y13" i="11"/>
  <c r="J13" i="11"/>
  <c r="Y12" i="11"/>
  <c r="X12" i="11"/>
  <c r="J12" i="11"/>
  <c r="Y11" i="11"/>
  <c r="J11" i="11"/>
  <c r="Y10" i="11"/>
  <c r="J10" i="11"/>
  <c r="Y9" i="11"/>
  <c r="J9" i="11"/>
  <c r="Y8" i="11"/>
  <c r="J8" i="11"/>
  <c r="K10" i="10"/>
  <c r="I10" i="10"/>
  <c r="N21" i="13" l="1"/>
  <c r="N9" i="10" s="1"/>
  <c r="N10" i="10" s="1"/>
  <c r="J11" i="10" s="1"/>
  <c r="C9" i="10"/>
  <c r="C10" i="10" s="1"/>
  <c r="M33" i="12"/>
  <c r="O33" i="12"/>
  <c r="M17" i="12"/>
  <c r="O17" i="12"/>
  <c r="L13" i="12"/>
  <c r="O13" i="12" s="1"/>
  <c r="M16" i="13"/>
  <c r="M25" i="12"/>
  <c r="L24" i="12"/>
  <c r="O24" i="12" s="1"/>
  <c r="L23" i="12"/>
  <c r="O23" i="12" s="1"/>
  <c r="L10" i="12"/>
  <c r="O10" i="12" s="1"/>
  <c r="L44" i="12"/>
  <c r="O44" i="12" s="1"/>
  <c r="L19" i="12"/>
  <c r="O19" i="12" s="1"/>
  <c r="P20" i="13"/>
  <c r="Q20" i="13" s="1"/>
  <c r="S10" i="13"/>
  <c r="L11" i="13"/>
  <c r="O11" i="13" s="1"/>
  <c r="P14" i="13"/>
  <c r="Q14" i="13" s="1"/>
  <c r="S15" i="13"/>
  <c r="L20" i="13"/>
  <c r="O20" i="13" s="1"/>
  <c r="J21" i="13"/>
  <c r="L10" i="13"/>
  <c r="L14" i="13"/>
  <c r="O14" i="13" s="1"/>
  <c r="L15" i="13"/>
  <c r="O15" i="13" s="1"/>
  <c r="L22" i="12"/>
  <c r="O22" i="12" s="1"/>
  <c r="P24" i="12"/>
  <c r="Q24" i="12" s="1"/>
  <c r="P27" i="12"/>
  <c r="Q27" i="12" s="1"/>
  <c r="L30" i="12"/>
  <c r="O30" i="12" s="1"/>
  <c r="P32" i="12"/>
  <c r="Q32" i="12" s="1"/>
  <c r="J50" i="12"/>
  <c r="L9" i="12"/>
  <c r="O9" i="12" s="1"/>
  <c r="P16" i="12"/>
  <c r="Q16" i="12" s="1"/>
  <c r="L27" i="12"/>
  <c r="O27" i="12" s="1"/>
  <c r="M29" i="12"/>
  <c r="P30" i="12"/>
  <c r="Q30" i="12" s="1"/>
  <c r="L31" i="12"/>
  <c r="O31" i="12" s="1"/>
  <c r="P33" i="12"/>
  <c r="Q33" i="12" s="1"/>
  <c r="L35" i="12"/>
  <c r="O35" i="12" s="1"/>
  <c r="P38" i="12"/>
  <c r="Q38" i="12" s="1"/>
  <c r="L39" i="12"/>
  <c r="O39" i="12" s="1"/>
  <c r="L40" i="12"/>
  <c r="L43" i="12"/>
  <c r="O43" i="12" s="1"/>
  <c r="L47" i="12"/>
  <c r="O47" i="12" s="1"/>
  <c r="P22" i="12"/>
  <c r="Q22" i="12" s="1"/>
  <c r="L9" i="11"/>
  <c r="L10" i="11"/>
  <c r="L12" i="11"/>
  <c r="L13" i="11"/>
  <c r="L8" i="11"/>
  <c r="L11" i="11"/>
  <c r="H10" i="10"/>
  <c r="J10" i="10" s="1"/>
  <c r="D10" i="10"/>
  <c r="P11" i="13"/>
  <c r="Q11" i="13" s="1"/>
  <c r="R11" i="13"/>
  <c r="S13" i="13"/>
  <c r="R13" i="13"/>
  <c r="P13" i="13"/>
  <c r="Q13" i="13" s="1"/>
  <c r="S19" i="13"/>
  <c r="R19" i="13"/>
  <c r="P19" i="13"/>
  <c r="Q19" i="13" s="1"/>
  <c r="S11" i="13"/>
  <c r="N8" i="13"/>
  <c r="L9" i="13"/>
  <c r="N11" i="13"/>
  <c r="R12" i="13"/>
  <c r="L13" i="13"/>
  <c r="M14" i="13"/>
  <c r="S16" i="13"/>
  <c r="R17" i="13"/>
  <c r="R18" i="13"/>
  <c r="L19" i="13"/>
  <c r="M20" i="13"/>
  <c r="L8" i="13"/>
  <c r="L12" i="13"/>
  <c r="R14" i="13"/>
  <c r="L17" i="13"/>
  <c r="L18" i="13"/>
  <c r="R20" i="13"/>
  <c r="N13" i="13"/>
  <c r="N19" i="13"/>
  <c r="S20" i="13"/>
  <c r="M8" i="12"/>
  <c r="P10" i="12"/>
  <c r="Q10" i="12" s="1"/>
  <c r="M11" i="12"/>
  <c r="M32" i="12"/>
  <c r="M38" i="12"/>
  <c r="M10" i="12"/>
  <c r="P14" i="12"/>
  <c r="Q14" i="12" s="1"/>
  <c r="L18" i="12"/>
  <c r="O18" i="12" s="1"/>
  <c r="P20" i="12"/>
  <c r="Q20" i="12" s="1"/>
  <c r="P26" i="12"/>
  <c r="Q26" i="12" s="1"/>
  <c r="L28" i="12"/>
  <c r="O28" i="12" s="1"/>
  <c r="L34" i="12"/>
  <c r="O34" i="12" s="1"/>
  <c r="P36" i="12"/>
  <c r="Q36" i="12" s="1"/>
  <c r="L42" i="12"/>
  <c r="O42" i="12" s="1"/>
  <c r="M44" i="12"/>
  <c r="L46" i="12"/>
  <c r="O46" i="12" s="1"/>
  <c r="M48" i="12"/>
  <c r="L12" i="12"/>
  <c r="O12" i="12" s="1"/>
  <c r="M21" i="12"/>
  <c r="M24" i="12"/>
  <c r="P25" i="12"/>
  <c r="Q25" i="12" s="1"/>
  <c r="P31" i="12"/>
  <c r="Q31" i="12" s="1"/>
  <c r="M37" i="12"/>
  <c r="P40" i="12"/>
  <c r="Q40" i="12" s="1"/>
  <c r="M41" i="12"/>
  <c r="P44" i="12"/>
  <c r="Q44" i="12" s="1"/>
  <c r="M45" i="12"/>
  <c r="P48" i="12"/>
  <c r="Q48" i="12" s="1"/>
  <c r="M49" i="12"/>
  <c r="M16" i="12"/>
  <c r="M22" i="12"/>
  <c r="G50" i="12"/>
  <c r="G8" i="10" s="1"/>
  <c r="G10" i="10" s="1"/>
  <c r="P10" i="10" s="1"/>
  <c r="L14" i="12"/>
  <c r="O14" i="12" s="1"/>
  <c r="P15" i="12"/>
  <c r="Q15" i="12" s="1"/>
  <c r="L20" i="12"/>
  <c r="O20" i="12" s="1"/>
  <c r="P21" i="12"/>
  <c r="Q21" i="12" s="1"/>
  <c r="L26" i="12"/>
  <c r="O26" i="12" s="1"/>
  <c r="P34" i="12"/>
  <c r="Q34" i="12" s="1"/>
  <c r="L36" i="12"/>
  <c r="O36" i="12" s="1"/>
  <c r="P37" i="12"/>
  <c r="Q37" i="12" s="1"/>
  <c r="P41" i="12"/>
  <c r="Q41" i="12" s="1"/>
  <c r="P45" i="12"/>
  <c r="Q45" i="12" s="1"/>
  <c r="P49" i="12"/>
  <c r="Q49" i="12" s="1"/>
  <c r="L15" i="12"/>
  <c r="O15" i="12" s="1"/>
  <c r="K14" i="11"/>
  <c r="P8" i="11"/>
  <c r="Q8" i="11" s="1"/>
  <c r="P9" i="11"/>
  <c r="Q9" i="11" s="1"/>
  <c r="P10" i="11"/>
  <c r="Q10" i="11" s="1"/>
  <c r="P11" i="11"/>
  <c r="Q11" i="11" s="1"/>
  <c r="P12" i="11"/>
  <c r="P13" i="11"/>
  <c r="Q13" i="11" s="1"/>
  <c r="M8" i="11"/>
  <c r="M9" i="11"/>
  <c r="M10" i="11"/>
  <c r="M11" i="11"/>
  <c r="G14" i="11"/>
  <c r="Q10" i="10" l="1"/>
  <c r="M40" i="12"/>
  <c r="O40" i="12"/>
  <c r="M15" i="13"/>
  <c r="R14" i="11"/>
  <c r="S14" i="11"/>
  <c r="M30" i="12"/>
  <c r="M11" i="13"/>
  <c r="R10" i="13"/>
  <c r="P10" i="13"/>
  <c r="Q10" i="13" s="1"/>
  <c r="M12" i="11"/>
  <c r="P13" i="12"/>
  <c r="Q13" i="12" s="1"/>
  <c r="M13" i="12"/>
  <c r="R15" i="13"/>
  <c r="P15" i="13"/>
  <c r="Q15" i="13" s="1"/>
  <c r="M23" i="12"/>
  <c r="P23" i="12"/>
  <c r="Q23" i="12" s="1"/>
  <c r="P11" i="12"/>
  <c r="Q11" i="12" s="1"/>
  <c r="M19" i="12"/>
  <c r="P19" i="12"/>
  <c r="Q19" i="12" s="1"/>
  <c r="M13" i="11"/>
  <c r="L14" i="11"/>
  <c r="M14" i="11" s="1"/>
  <c r="M10" i="13"/>
  <c r="O10" i="13"/>
  <c r="S14" i="13"/>
  <c r="M39" i="12"/>
  <c r="P17" i="12"/>
  <c r="Q17" i="12" s="1"/>
  <c r="M47" i="12"/>
  <c r="M31" i="12"/>
  <c r="P47" i="12"/>
  <c r="Q47" i="12" s="1"/>
  <c r="P29" i="12"/>
  <c r="Q29" i="12" s="1"/>
  <c r="M43" i="12"/>
  <c r="P43" i="12"/>
  <c r="Q43" i="12" s="1"/>
  <c r="P35" i="12"/>
  <c r="Q35" i="12" s="1"/>
  <c r="M27" i="12"/>
  <c r="M35" i="12"/>
  <c r="M9" i="12"/>
  <c r="P39" i="12"/>
  <c r="Q39" i="12" s="1"/>
  <c r="P9" i="12"/>
  <c r="Q9" i="12" s="1"/>
  <c r="P14" i="11"/>
  <c r="Q14" i="11" s="1"/>
  <c r="M18" i="13"/>
  <c r="O18" i="13"/>
  <c r="M12" i="13"/>
  <c r="O12" i="13"/>
  <c r="S17" i="13"/>
  <c r="P18" i="13"/>
  <c r="Q18" i="13" s="1"/>
  <c r="M8" i="13"/>
  <c r="L21" i="13"/>
  <c r="L9" i="10" s="1"/>
  <c r="L10" i="10" s="1"/>
  <c r="M10" i="10" s="1"/>
  <c r="O8" i="13"/>
  <c r="S9" i="13"/>
  <c r="R9" i="13"/>
  <c r="P9" i="13"/>
  <c r="Q9" i="13" s="1"/>
  <c r="M17" i="13"/>
  <c r="O17" i="13"/>
  <c r="O19" i="13"/>
  <c r="M19" i="13"/>
  <c r="M13" i="13"/>
  <c r="O13" i="13"/>
  <c r="M9" i="13"/>
  <c r="O9" i="13"/>
  <c r="P17" i="13"/>
  <c r="Q17" i="13" s="1"/>
  <c r="P12" i="13"/>
  <c r="Q12" i="13" s="1"/>
  <c r="K21" i="13"/>
  <c r="R8" i="13"/>
  <c r="P8" i="13"/>
  <c r="Q8" i="13" s="1"/>
  <c r="S18" i="13"/>
  <c r="S12" i="13"/>
  <c r="S8" i="13"/>
  <c r="M26" i="12"/>
  <c r="M18" i="12"/>
  <c r="M12" i="12"/>
  <c r="M34" i="12"/>
  <c r="M20" i="12"/>
  <c r="P12" i="12"/>
  <c r="Q12" i="12" s="1"/>
  <c r="M36" i="12"/>
  <c r="P46" i="12"/>
  <c r="Q46" i="12" s="1"/>
  <c r="P42" i="12"/>
  <c r="Q42" i="12" s="1"/>
  <c r="L50" i="12"/>
  <c r="O50" i="12" s="1"/>
  <c r="M15" i="12"/>
  <c r="M14" i="12"/>
  <c r="M46" i="12"/>
  <c r="M42" i="12"/>
  <c r="M28" i="12"/>
  <c r="K50" i="12"/>
  <c r="P8" i="12"/>
  <c r="Q8" i="12" s="1"/>
  <c r="S50" i="12" l="1"/>
  <c r="S8" i="10" s="1"/>
  <c r="R50" i="12"/>
  <c r="M21" i="13"/>
  <c r="M9" i="10" s="1"/>
  <c r="O21" i="13"/>
  <c r="O9" i="10" s="1"/>
  <c r="O10" i="10" s="1"/>
  <c r="M11" i="10" s="1"/>
  <c r="Q11" i="10" s="1"/>
  <c r="P21" i="13"/>
  <c r="R21" i="13"/>
  <c r="R9" i="10" s="1"/>
  <c r="R10" i="10" s="1"/>
  <c r="S21" i="13"/>
  <c r="S9" i="10" s="1"/>
  <c r="M50" i="12"/>
  <c r="P50" i="12"/>
  <c r="S10" i="10" l="1"/>
  <c r="Q50" i="12"/>
  <c r="Q8" i="10" s="1"/>
  <c r="P8" i="10"/>
  <c r="Q21" i="13"/>
  <c r="Q9" i="10" s="1"/>
  <c r="P9" i="10"/>
  <c r="C4" i="9"/>
  <c r="B4" i="9"/>
  <c r="C3" i="9"/>
  <c r="D3" i="9" s="1"/>
  <c r="B3" i="9"/>
  <c r="D14" i="9"/>
  <c r="D13" i="9"/>
  <c r="D12" i="9"/>
  <c r="D11" i="9"/>
  <c r="D10" i="9"/>
  <c r="D9" i="9"/>
  <c r="D8" i="9"/>
  <c r="D7" i="9"/>
  <c r="D6" i="9"/>
  <c r="D5" i="9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C9" i="5"/>
  <c r="D8" i="5"/>
  <c r="E8" i="5"/>
  <c r="F8" i="5"/>
  <c r="H8" i="5"/>
  <c r="I8" i="5"/>
  <c r="J8" i="5"/>
  <c r="K8" i="5"/>
  <c r="L8" i="5"/>
  <c r="M8" i="5"/>
  <c r="N8" i="5"/>
  <c r="O8" i="5"/>
  <c r="R8" i="5"/>
  <c r="C8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C7" i="5"/>
  <c r="K9" i="8"/>
  <c r="K10" i="8"/>
  <c r="K11" i="8"/>
  <c r="K12" i="8"/>
  <c r="K13" i="8"/>
  <c r="K14" i="8"/>
  <c r="K15" i="8"/>
  <c r="K16" i="8"/>
  <c r="K17" i="8"/>
  <c r="K18" i="8"/>
  <c r="K19" i="8"/>
  <c r="K20" i="8"/>
  <c r="K8" i="8"/>
  <c r="G9" i="8"/>
  <c r="G10" i="8"/>
  <c r="G11" i="8"/>
  <c r="G12" i="8"/>
  <c r="G13" i="8"/>
  <c r="G14" i="8"/>
  <c r="G15" i="8"/>
  <c r="G16" i="8"/>
  <c r="G17" i="8"/>
  <c r="G18" i="8"/>
  <c r="G19" i="8"/>
  <c r="G20" i="8"/>
  <c r="G8" i="8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8" i="7"/>
  <c r="K9" i="6"/>
  <c r="K10" i="6"/>
  <c r="K11" i="6"/>
  <c r="K12" i="6"/>
  <c r="K13" i="6"/>
  <c r="G9" i="6"/>
  <c r="G10" i="6"/>
  <c r="G11" i="6"/>
  <c r="G12" i="6"/>
  <c r="G13" i="6"/>
  <c r="G8" i="6"/>
  <c r="D4" i="9" l="1"/>
  <c r="K8" i="6" l="1"/>
  <c r="S9" i="7" l="1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S8" i="7"/>
  <c r="R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N50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O8" i="7"/>
  <c r="N8" i="7"/>
  <c r="S9" i="6"/>
  <c r="S10" i="6"/>
  <c r="S11" i="6"/>
  <c r="S12" i="6"/>
  <c r="S13" i="6"/>
  <c r="S8" i="6"/>
  <c r="R9" i="6"/>
  <c r="R10" i="6"/>
  <c r="R11" i="6"/>
  <c r="R12" i="6"/>
  <c r="R13" i="6"/>
  <c r="R8" i="6"/>
  <c r="O14" i="6"/>
  <c r="O9" i="6"/>
  <c r="O10" i="6"/>
  <c r="O11" i="6"/>
  <c r="O12" i="6"/>
  <c r="O13" i="6"/>
  <c r="N14" i="6"/>
  <c r="N9" i="6"/>
  <c r="N10" i="6"/>
  <c r="N11" i="6"/>
  <c r="N12" i="6"/>
  <c r="N13" i="6"/>
  <c r="O8" i="6"/>
  <c r="N8" i="6"/>
  <c r="I21" i="8" l="1"/>
  <c r="H21" i="8"/>
  <c r="F21" i="8"/>
  <c r="E21" i="8"/>
  <c r="D21" i="8"/>
  <c r="C21" i="8"/>
  <c r="J20" i="8"/>
  <c r="L20" i="8" s="1"/>
  <c r="J19" i="8"/>
  <c r="S19" i="8" s="1"/>
  <c r="J18" i="8"/>
  <c r="N18" i="8" s="1"/>
  <c r="U17" i="8"/>
  <c r="J17" i="8"/>
  <c r="N17" i="8" s="1"/>
  <c r="V16" i="8"/>
  <c r="O16" i="8"/>
  <c r="N16" i="8"/>
  <c r="M16" i="8"/>
  <c r="L16" i="8"/>
  <c r="R16" i="8"/>
  <c r="P16" i="8"/>
  <c r="Q16" i="8" s="1"/>
  <c r="J15" i="8"/>
  <c r="N15" i="8" s="1"/>
  <c r="U14" i="8"/>
  <c r="J14" i="8"/>
  <c r="N14" i="8" s="1"/>
  <c r="J13" i="8"/>
  <c r="S13" i="8" s="1"/>
  <c r="J12" i="8"/>
  <c r="N12" i="8" s="1"/>
  <c r="J11" i="8"/>
  <c r="L11" i="8" s="1"/>
  <c r="J10" i="8"/>
  <c r="L10" i="8" s="1"/>
  <c r="J9" i="8"/>
  <c r="J8" i="8"/>
  <c r="N8" i="8" s="1"/>
  <c r="G21" i="8"/>
  <c r="I50" i="7"/>
  <c r="H50" i="7"/>
  <c r="F50" i="7"/>
  <c r="E50" i="7"/>
  <c r="D50" i="7"/>
  <c r="C50" i="7"/>
  <c r="J49" i="7"/>
  <c r="L49" i="7" s="1"/>
  <c r="J48" i="7"/>
  <c r="J47" i="7"/>
  <c r="L46" i="7"/>
  <c r="J46" i="7"/>
  <c r="J45" i="7"/>
  <c r="L45" i="7" s="1"/>
  <c r="J44" i="7"/>
  <c r="J43" i="7"/>
  <c r="J42" i="7"/>
  <c r="J41" i="7"/>
  <c r="L41" i="7" s="1"/>
  <c r="M41" i="7" s="1"/>
  <c r="J40" i="7"/>
  <c r="J39" i="7"/>
  <c r="L38" i="7"/>
  <c r="J38" i="7"/>
  <c r="J37" i="7"/>
  <c r="L37" i="7" s="1"/>
  <c r="J36" i="7"/>
  <c r="P36" i="7" s="1"/>
  <c r="Q36" i="7" s="1"/>
  <c r="J35" i="7"/>
  <c r="J34" i="7"/>
  <c r="M33" i="7"/>
  <c r="J33" i="7"/>
  <c r="L33" i="7" s="1"/>
  <c r="L32" i="7"/>
  <c r="J32" i="7"/>
  <c r="J31" i="7"/>
  <c r="J30" i="7"/>
  <c r="J29" i="7"/>
  <c r="L29" i="7" s="1"/>
  <c r="J28" i="7"/>
  <c r="L27" i="7"/>
  <c r="J27" i="7"/>
  <c r="J26" i="7"/>
  <c r="J25" i="7"/>
  <c r="L25" i="7" s="1"/>
  <c r="M25" i="7" s="1"/>
  <c r="J24" i="7"/>
  <c r="J23" i="7"/>
  <c r="J22" i="7"/>
  <c r="J21" i="7"/>
  <c r="L21" i="7" s="1"/>
  <c r="J20" i="7"/>
  <c r="P20" i="7" s="1"/>
  <c r="Q20" i="7" s="1"/>
  <c r="J19" i="7"/>
  <c r="J18" i="7"/>
  <c r="J17" i="7"/>
  <c r="L17" i="7" s="1"/>
  <c r="J16" i="7"/>
  <c r="J15" i="7"/>
  <c r="J14" i="7"/>
  <c r="J13" i="7"/>
  <c r="L13" i="7" s="1"/>
  <c r="J12" i="7"/>
  <c r="L12" i="7" s="1"/>
  <c r="J11" i="7"/>
  <c r="J10" i="7"/>
  <c r="J9" i="7"/>
  <c r="L9" i="7" s="1"/>
  <c r="L8" i="7"/>
  <c r="J8" i="7"/>
  <c r="I14" i="6"/>
  <c r="H14" i="6"/>
  <c r="F14" i="6"/>
  <c r="E14" i="6"/>
  <c r="D14" i="6"/>
  <c r="C14" i="6"/>
  <c r="Y13" i="6"/>
  <c r="J13" i="6"/>
  <c r="Y12" i="6"/>
  <c r="X12" i="6"/>
  <c r="J12" i="6"/>
  <c r="Y11" i="6"/>
  <c r="J11" i="6"/>
  <c r="Y10" i="6"/>
  <c r="J10" i="6"/>
  <c r="Y9" i="6"/>
  <c r="J9" i="6"/>
  <c r="Y8" i="6"/>
  <c r="J8" i="6"/>
  <c r="G14" i="6"/>
  <c r="O10" i="5"/>
  <c r="M11" i="5" s="1"/>
  <c r="K10" i="5"/>
  <c r="C10" i="5"/>
  <c r="R10" i="5"/>
  <c r="N10" i="5"/>
  <c r="J11" i="5" s="1"/>
  <c r="L10" i="5"/>
  <c r="I10" i="5"/>
  <c r="H10" i="5"/>
  <c r="F10" i="5"/>
  <c r="E10" i="5"/>
  <c r="D10" i="5"/>
  <c r="Q11" i="5" l="1"/>
  <c r="R12" i="8"/>
  <c r="L9" i="6"/>
  <c r="M9" i="6" s="1"/>
  <c r="L12" i="6"/>
  <c r="M12" i="6" s="1"/>
  <c r="L30" i="7"/>
  <c r="P32" i="7"/>
  <c r="Q32" i="7" s="1"/>
  <c r="R10" i="8"/>
  <c r="L14" i="7"/>
  <c r="M14" i="7" s="1"/>
  <c r="M27" i="7"/>
  <c r="L22" i="7"/>
  <c r="L24" i="7"/>
  <c r="P22" i="7"/>
  <c r="Q22" i="7" s="1"/>
  <c r="L23" i="7"/>
  <c r="R15" i="8"/>
  <c r="L40" i="7"/>
  <c r="P40" i="7"/>
  <c r="Q40" i="7" s="1"/>
  <c r="R18" i="8"/>
  <c r="P46" i="7"/>
  <c r="Q46" i="7" s="1"/>
  <c r="L19" i="7"/>
  <c r="M21" i="7"/>
  <c r="L9" i="8"/>
  <c r="O9" i="8" s="1"/>
  <c r="L10" i="7"/>
  <c r="M10" i="7" s="1"/>
  <c r="P10" i="7"/>
  <c r="Q10" i="7" s="1"/>
  <c r="L8" i="6"/>
  <c r="M8" i="6" s="1"/>
  <c r="L47" i="7"/>
  <c r="J50" i="7"/>
  <c r="P10" i="8"/>
  <c r="Q10" i="8" s="1"/>
  <c r="P12" i="8"/>
  <c r="Q12" i="8" s="1"/>
  <c r="L15" i="8"/>
  <c r="L18" i="8"/>
  <c r="P8" i="8"/>
  <c r="Q8" i="8" s="1"/>
  <c r="L13" i="8"/>
  <c r="O13" i="8" s="1"/>
  <c r="L14" i="8"/>
  <c r="P15" i="8"/>
  <c r="Q15" i="8" s="1"/>
  <c r="L17" i="8"/>
  <c r="P18" i="8"/>
  <c r="Q18" i="8" s="1"/>
  <c r="L19" i="8"/>
  <c r="O19" i="8" s="1"/>
  <c r="L11" i="7"/>
  <c r="P12" i="7"/>
  <c r="Q12" i="7" s="1"/>
  <c r="L15" i="7"/>
  <c r="L16" i="7"/>
  <c r="M16" i="7" s="1"/>
  <c r="M17" i="7"/>
  <c r="L35" i="7"/>
  <c r="M37" i="7"/>
  <c r="P38" i="7"/>
  <c r="Q38" i="7" s="1"/>
  <c r="L39" i="7"/>
  <c r="P41" i="7"/>
  <c r="Q41" i="7" s="1"/>
  <c r="L43" i="7"/>
  <c r="P47" i="7"/>
  <c r="Q47" i="7" s="1"/>
  <c r="M47" i="7"/>
  <c r="L48" i="7"/>
  <c r="M49" i="7"/>
  <c r="P16" i="7"/>
  <c r="Q16" i="7" s="1"/>
  <c r="P24" i="7"/>
  <c r="Q24" i="7" s="1"/>
  <c r="P30" i="7"/>
  <c r="Q30" i="7" s="1"/>
  <c r="L31" i="7"/>
  <c r="P37" i="7"/>
  <c r="Q37" i="7" s="1"/>
  <c r="P43" i="7"/>
  <c r="Q43" i="7" s="1"/>
  <c r="P48" i="7"/>
  <c r="Q48" i="7" s="1"/>
  <c r="L11" i="6"/>
  <c r="M11" i="6" s="1"/>
  <c r="L13" i="6"/>
  <c r="M13" i="6" s="1"/>
  <c r="L10" i="6"/>
  <c r="M10" i="6" s="1"/>
  <c r="J14" i="6"/>
  <c r="M10" i="5"/>
  <c r="J10" i="5"/>
  <c r="O20" i="8"/>
  <c r="M20" i="8"/>
  <c r="S9" i="8"/>
  <c r="O10" i="8"/>
  <c r="M10" i="8"/>
  <c r="R13" i="8"/>
  <c r="P13" i="8"/>
  <c r="Q13" i="8" s="1"/>
  <c r="R19" i="8"/>
  <c r="P19" i="8"/>
  <c r="Q19" i="8" s="1"/>
  <c r="R9" i="8"/>
  <c r="P9" i="8"/>
  <c r="Q9" i="8" s="1"/>
  <c r="M11" i="8"/>
  <c r="O11" i="8"/>
  <c r="N11" i="8"/>
  <c r="S12" i="8"/>
  <c r="S16" i="8"/>
  <c r="S17" i="8"/>
  <c r="S18" i="8"/>
  <c r="L8" i="8"/>
  <c r="M9" i="8"/>
  <c r="N10" i="8"/>
  <c r="K21" i="8"/>
  <c r="L12" i="8"/>
  <c r="N20" i="8"/>
  <c r="N19" i="8"/>
  <c r="S20" i="8"/>
  <c r="J21" i="8"/>
  <c r="N21" i="8" s="1"/>
  <c r="N9" i="8"/>
  <c r="S10" i="8"/>
  <c r="N13" i="8"/>
  <c r="S14" i="8"/>
  <c r="S15" i="8"/>
  <c r="M9" i="7"/>
  <c r="P11" i="7"/>
  <c r="Q11" i="7" s="1"/>
  <c r="M12" i="7"/>
  <c r="P8" i="7"/>
  <c r="Q8" i="7" s="1"/>
  <c r="M13" i="7"/>
  <c r="P14" i="7"/>
  <c r="Q14" i="7" s="1"/>
  <c r="M30" i="7"/>
  <c r="M8" i="7"/>
  <c r="M11" i="7"/>
  <c r="P15" i="7"/>
  <c r="Q15" i="7" s="1"/>
  <c r="P18" i="7"/>
  <c r="Q18" i="7" s="1"/>
  <c r="L20" i="7"/>
  <c r="L26" i="7"/>
  <c r="P28" i="7"/>
  <c r="Q28" i="7" s="1"/>
  <c r="P34" i="7"/>
  <c r="Q34" i="7" s="1"/>
  <c r="L36" i="7"/>
  <c r="L42" i="7"/>
  <c r="P44" i="7"/>
  <c r="Q44" i="7" s="1"/>
  <c r="M46" i="7"/>
  <c r="P17" i="7"/>
  <c r="Q17" i="7" s="1"/>
  <c r="P23" i="7"/>
  <c r="Q23" i="7" s="1"/>
  <c r="M29" i="7"/>
  <c r="M32" i="7"/>
  <c r="P33" i="7"/>
  <c r="Q33" i="7" s="1"/>
  <c r="M38" i="7"/>
  <c r="P39" i="7"/>
  <c r="Q39" i="7" s="1"/>
  <c r="M45" i="7"/>
  <c r="M48" i="7"/>
  <c r="P49" i="7"/>
  <c r="Q49" i="7" s="1"/>
  <c r="M24" i="7"/>
  <c r="M40" i="7"/>
  <c r="G50" i="7"/>
  <c r="G8" i="5" s="1"/>
  <c r="G10" i="5" s="1"/>
  <c r="P10" i="5" s="1"/>
  <c r="Q10" i="5" s="1"/>
  <c r="M22" i="7"/>
  <c r="L18" i="7"/>
  <c r="P19" i="7"/>
  <c r="Q19" i="7" s="1"/>
  <c r="P26" i="7"/>
  <c r="Q26" i="7" s="1"/>
  <c r="L28" i="7"/>
  <c r="P29" i="7"/>
  <c r="Q29" i="7" s="1"/>
  <c r="L34" i="7"/>
  <c r="P35" i="7"/>
  <c r="Q35" i="7" s="1"/>
  <c r="P42" i="7"/>
  <c r="Q42" i="7" s="1"/>
  <c r="L44" i="7"/>
  <c r="K14" i="6"/>
  <c r="P8" i="6"/>
  <c r="Q8" i="6" s="1"/>
  <c r="P9" i="6"/>
  <c r="Q9" i="6" s="1"/>
  <c r="P10" i="6"/>
  <c r="Q10" i="6" s="1"/>
  <c r="P11" i="6"/>
  <c r="Q11" i="6" s="1"/>
  <c r="P12" i="6"/>
  <c r="P13" i="6"/>
  <c r="Q13" i="6" s="1"/>
  <c r="G9" i="4"/>
  <c r="G10" i="4"/>
  <c r="G11" i="4"/>
  <c r="G12" i="4"/>
  <c r="G13" i="4"/>
  <c r="G14" i="4"/>
  <c r="G15" i="4"/>
  <c r="G16" i="4"/>
  <c r="G17" i="4"/>
  <c r="G18" i="4"/>
  <c r="G19" i="4"/>
  <c r="G20" i="4"/>
  <c r="G8" i="4"/>
  <c r="S14" i="6" l="1"/>
  <c r="R14" i="6"/>
  <c r="P27" i="7"/>
  <c r="Q27" i="7" s="1"/>
  <c r="M23" i="7"/>
  <c r="P45" i="7"/>
  <c r="Q45" i="7" s="1"/>
  <c r="P21" i="7"/>
  <c r="Q21" i="7" s="1"/>
  <c r="M19" i="7"/>
  <c r="M19" i="8"/>
  <c r="M13" i="8"/>
  <c r="L50" i="7"/>
  <c r="L14" i="6"/>
  <c r="M14" i="6" s="1"/>
  <c r="O15" i="8"/>
  <c r="M15" i="8"/>
  <c r="R20" i="8"/>
  <c r="P20" i="8"/>
  <c r="Q20" i="8" s="1"/>
  <c r="R14" i="8"/>
  <c r="P14" i="8"/>
  <c r="Q14" i="8" s="1"/>
  <c r="M17" i="8"/>
  <c r="O17" i="8"/>
  <c r="S8" i="8"/>
  <c r="M14" i="8"/>
  <c r="O14" i="8"/>
  <c r="O18" i="8"/>
  <c r="M18" i="8"/>
  <c r="R8" i="8"/>
  <c r="R17" i="8"/>
  <c r="P17" i="8"/>
  <c r="Q17" i="8" s="1"/>
  <c r="M43" i="7"/>
  <c r="K50" i="7"/>
  <c r="R50" i="7" s="1"/>
  <c r="M35" i="7"/>
  <c r="P25" i="7"/>
  <c r="Q25" i="7" s="1"/>
  <c r="M15" i="7"/>
  <c r="M39" i="7"/>
  <c r="M31" i="7"/>
  <c r="P31" i="7"/>
  <c r="Q31" i="7" s="1"/>
  <c r="R21" i="8"/>
  <c r="S21" i="8"/>
  <c r="P21" i="8"/>
  <c r="Q21" i="8" s="1"/>
  <c r="M8" i="8"/>
  <c r="O8" i="8"/>
  <c r="L21" i="8"/>
  <c r="P11" i="8"/>
  <c r="Q11" i="8" s="1"/>
  <c r="R11" i="8"/>
  <c r="M12" i="8"/>
  <c r="O12" i="8"/>
  <c r="S11" i="8"/>
  <c r="M34" i="7"/>
  <c r="M36" i="7"/>
  <c r="M28" i="7"/>
  <c r="M26" i="7"/>
  <c r="P9" i="7"/>
  <c r="Q9" i="7" s="1"/>
  <c r="M18" i="7"/>
  <c r="M20" i="7"/>
  <c r="M44" i="7"/>
  <c r="M42" i="7"/>
  <c r="P13" i="7"/>
  <c r="Q13" i="7" s="1"/>
  <c r="P14" i="6"/>
  <c r="Q14" i="6" s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M9" i="2"/>
  <c r="M10" i="2"/>
  <c r="M11" i="2"/>
  <c r="M12" i="2"/>
  <c r="M13" i="2"/>
  <c r="R12" i="2"/>
  <c r="O9" i="2"/>
  <c r="O10" i="2"/>
  <c r="O11" i="2"/>
  <c r="O12" i="2"/>
  <c r="O13" i="2"/>
  <c r="N9" i="2"/>
  <c r="N10" i="2"/>
  <c r="N11" i="2"/>
  <c r="N12" i="2"/>
  <c r="N13" i="2"/>
  <c r="S12" i="2"/>
  <c r="G14" i="2"/>
  <c r="G7" i="1"/>
  <c r="C8" i="1"/>
  <c r="D7" i="1"/>
  <c r="E7" i="1"/>
  <c r="F7" i="1"/>
  <c r="H7" i="1"/>
  <c r="I7" i="1"/>
  <c r="J7" i="1"/>
  <c r="K7" i="1"/>
  <c r="L7" i="1"/>
  <c r="M7" i="1"/>
  <c r="N7" i="1"/>
  <c r="O7" i="1"/>
  <c r="R7" i="1"/>
  <c r="C7" i="1"/>
  <c r="G49" i="3"/>
  <c r="G48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9" i="2"/>
  <c r="G10" i="2"/>
  <c r="G11" i="2"/>
  <c r="G12" i="2"/>
  <c r="G13" i="2"/>
  <c r="G8" i="2"/>
  <c r="J9" i="2"/>
  <c r="J10" i="2"/>
  <c r="J11" i="2"/>
  <c r="J12" i="2"/>
  <c r="J13" i="2"/>
  <c r="S50" i="7" l="1"/>
  <c r="S8" i="5" s="1"/>
  <c r="S10" i="5" s="1"/>
  <c r="M50" i="7"/>
  <c r="P50" i="7"/>
  <c r="M21" i="8"/>
  <c r="O21" i="8"/>
  <c r="J8" i="2"/>
  <c r="Q50" i="7" l="1"/>
  <c r="Q8" i="5" s="1"/>
  <c r="P8" i="5"/>
  <c r="I21" i="4"/>
  <c r="I9" i="1" s="1"/>
  <c r="H21" i="4"/>
  <c r="H9" i="1" s="1"/>
  <c r="F21" i="4"/>
  <c r="F9" i="1" s="1"/>
  <c r="E21" i="4"/>
  <c r="E9" i="1" s="1"/>
  <c r="D21" i="4"/>
  <c r="D9" i="1" s="1"/>
  <c r="C21" i="4"/>
  <c r="C9" i="1" s="1"/>
  <c r="J20" i="4"/>
  <c r="N20" i="4" s="1"/>
  <c r="J19" i="4"/>
  <c r="K19" i="4" s="1"/>
  <c r="J18" i="4"/>
  <c r="N18" i="4" s="1"/>
  <c r="U17" i="4"/>
  <c r="J17" i="4"/>
  <c r="N17" i="4" s="1"/>
  <c r="V16" i="4"/>
  <c r="N16" i="4"/>
  <c r="M16" i="4"/>
  <c r="L16" i="4"/>
  <c r="O16" i="4" s="1"/>
  <c r="K16" i="4"/>
  <c r="R16" i="4" s="1"/>
  <c r="P16" i="4"/>
  <c r="Q16" i="4" s="1"/>
  <c r="J15" i="4"/>
  <c r="N15" i="4" s="1"/>
  <c r="U14" i="4"/>
  <c r="J14" i="4"/>
  <c r="N14" i="4" s="1"/>
  <c r="J13" i="4"/>
  <c r="N13" i="4" s="1"/>
  <c r="J12" i="4"/>
  <c r="L12" i="4" s="1"/>
  <c r="J11" i="4"/>
  <c r="K11" i="4" s="1"/>
  <c r="R11" i="4" s="1"/>
  <c r="L10" i="4"/>
  <c r="O10" i="4" s="1"/>
  <c r="J10" i="4"/>
  <c r="N10" i="4" s="1"/>
  <c r="K9" i="4"/>
  <c r="R9" i="4" s="1"/>
  <c r="J9" i="4"/>
  <c r="N9" i="4" s="1"/>
  <c r="J8" i="4"/>
  <c r="G21" i="4"/>
  <c r="G9" i="1" s="1"/>
  <c r="I50" i="3"/>
  <c r="I8" i="1" s="1"/>
  <c r="H50" i="3"/>
  <c r="H8" i="1" s="1"/>
  <c r="F50" i="3"/>
  <c r="F8" i="1" s="1"/>
  <c r="E50" i="3"/>
  <c r="E8" i="1" s="1"/>
  <c r="D50" i="3"/>
  <c r="D8" i="1" s="1"/>
  <c r="C50" i="3"/>
  <c r="L49" i="3"/>
  <c r="O49" i="3" s="1"/>
  <c r="K48" i="3"/>
  <c r="R48" i="3" s="1"/>
  <c r="N47" i="3"/>
  <c r="N46" i="3"/>
  <c r="L45" i="3"/>
  <c r="O45" i="3" s="1"/>
  <c r="K44" i="3"/>
  <c r="R44" i="3" s="1"/>
  <c r="N43" i="3"/>
  <c r="N42" i="3"/>
  <c r="L41" i="3"/>
  <c r="O41" i="3" s="1"/>
  <c r="L40" i="3"/>
  <c r="K40" i="3"/>
  <c r="R40" i="3" s="1"/>
  <c r="N39" i="3"/>
  <c r="N38" i="3"/>
  <c r="L37" i="3"/>
  <c r="O37" i="3" s="1"/>
  <c r="K36" i="3"/>
  <c r="R36" i="3" s="1"/>
  <c r="N35" i="3"/>
  <c r="N34" i="3"/>
  <c r="L33" i="3"/>
  <c r="O33" i="3" s="1"/>
  <c r="K32" i="3"/>
  <c r="R32" i="3" s="1"/>
  <c r="N31" i="3"/>
  <c r="N30" i="3"/>
  <c r="L29" i="3"/>
  <c r="O29" i="3" s="1"/>
  <c r="K28" i="3"/>
  <c r="R28" i="3" s="1"/>
  <c r="N27" i="3"/>
  <c r="N26" i="3"/>
  <c r="L25" i="3"/>
  <c r="O25" i="3" s="1"/>
  <c r="K24" i="3"/>
  <c r="R24" i="3" s="1"/>
  <c r="N23" i="3"/>
  <c r="N22" i="3"/>
  <c r="L21" i="3"/>
  <c r="O21" i="3" s="1"/>
  <c r="K20" i="3"/>
  <c r="R20" i="3" s="1"/>
  <c r="N19" i="3"/>
  <c r="N18" i="3"/>
  <c r="L17" i="3"/>
  <c r="O17" i="3" s="1"/>
  <c r="K16" i="3"/>
  <c r="R16" i="3" s="1"/>
  <c r="L15" i="3"/>
  <c r="M15" i="3" s="1"/>
  <c r="N15" i="3"/>
  <c r="L14" i="3"/>
  <c r="M14" i="3" s="1"/>
  <c r="N13" i="3"/>
  <c r="N12" i="3"/>
  <c r="K11" i="3"/>
  <c r="N10" i="3"/>
  <c r="N9" i="3"/>
  <c r="J8" i="3"/>
  <c r="L8" i="3" s="1"/>
  <c r="G50" i="3"/>
  <c r="G8" i="1" s="1"/>
  <c r="I14" i="2"/>
  <c r="H14" i="2"/>
  <c r="F14" i="2"/>
  <c r="E14" i="2"/>
  <c r="D14" i="2"/>
  <c r="C14" i="2"/>
  <c r="Y13" i="2"/>
  <c r="L13" i="2"/>
  <c r="X12" i="2"/>
  <c r="Y12" i="2" s="1"/>
  <c r="L12" i="2"/>
  <c r="K12" i="2"/>
  <c r="Y11" i="2"/>
  <c r="L11" i="2"/>
  <c r="K11" i="2"/>
  <c r="R11" i="2" s="1"/>
  <c r="Y10" i="2"/>
  <c r="L10" i="2"/>
  <c r="K10" i="2"/>
  <c r="R10" i="2" s="1"/>
  <c r="Y9" i="2"/>
  <c r="L9" i="2"/>
  <c r="K9" i="2"/>
  <c r="S9" i="2" s="1"/>
  <c r="Y8" i="2"/>
  <c r="L8" i="2"/>
  <c r="O8" i="2" s="1"/>
  <c r="K8" i="2"/>
  <c r="F10" i="1"/>
  <c r="S16" i="3" l="1"/>
  <c r="P48" i="3"/>
  <c r="Q48" i="3" s="1"/>
  <c r="L20" i="3"/>
  <c r="S40" i="3"/>
  <c r="L35" i="3"/>
  <c r="M35" i="3" s="1"/>
  <c r="L32" i="3"/>
  <c r="K31" i="3"/>
  <c r="P32" i="3"/>
  <c r="Q32" i="3" s="1"/>
  <c r="S32" i="3"/>
  <c r="L10" i="3"/>
  <c r="M10" i="3" s="1"/>
  <c r="L23" i="3"/>
  <c r="M23" i="3" s="1"/>
  <c r="K14" i="4"/>
  <c r="S14" i="4" s="1"/>
  <c r="K39" i="3"/>
  <c r="R39" i="3" s="1"/>
  <c r="L39" i="3"/>
  <c r="N14" i="3"/>
  <c r="M25" i="3"/>
  <c r="K27" i="3"/>
  <c r="R27" i="3" s="1"/>
  <c r="K15" i="3"/>
  <c r="R15" i="3" s="1"/>
  <c r="L16" i="3"/>
  <c r="O16" i="3" s="1"/>
  <c r="S20" i="3"/>
  <c r="P10" i="2"/>
  <c r="Q10" i="2" s="1"/>
  <c r="P11" i="2"/>
  <c r="Q11" i="2" s="1"/>
  <c r="S48" i="3"/>
  <c r="L14" i="4"/>
  <c r="O14" i="4" s="1"/>
  <c r="K15" i="4"/>
  <c r="K20" i="4"/>
  <c r="P20" i="4" s="1"/>
  <c r="Q20" i="4" s="1"/>
  <c r="J21" i="4"/>
  <c r="K10" i="4"/>
  <c r="R10" i="4" s="1"/>
  <c r="L11" i="4"/>
  <c r="K13" i="4"/>
  <c r="S13" i="4" s="1"/>
  <c r="L15" i="4"/>
  <c r="O15" i="4" s="1"/>
  <c r="L20" i="4"/>
  <c r="O20" i="4" s="1"/>
  <c r="O10" i="3"/>
  <c r="O14" i="3"/>
  <c r="M17" i="3"/>
  <c r="K19" i="3"/>
  <c r="R19" i="3" s="1"/>
  <c r="O23" i="3"/>
  <c r="L24" i="3"/>
  <c r="O24" i="3" s="1"/>
  <c r="L27" i="3"/>
  <c r="L28" i="3"/>
  <c r="O28" i="3" s="1"/>
  <c r="S31" i="3"/>
  <c r="O35" i="3"/>
  <c r="M41" i="3"/>
  <c r="K43" i="3"/>
  <c r="S43" i="3" s="1"/>
  <c r="L44" i="3"/>
  <c r="K47" i="3"/>
  <c r="S47" i="3" s="1"/>
  <c r="P15" i="3"/>
  <c r="Q15" i="3" s="1"/>
  <c r="O15" i="3"/>
  <c r="L19" i="3"/>
  <c r="P24" i="3"/>
  <c r="Q24" i="3" s="1"/>
  <c r="P39" i="3"/>
  <c r="Q39" i="3" s="1"/>
  <c r="L43" i="3"/>
  <c r="L47" i="3"/>
  <c r="M49" i="3"/>
  <c r="K10" i="3"/>
  <c r="S10" i="3" s="1"/>
  <c r="L11" i="3"/>
  <c r="O11" i="3" s="1"/>
  <c r="K14" i="3"/>
  <c r="R14" i="3" s="1"/>
  <c r="S15" i="3"/>
  <c r="P16" i="3"/>
  <c r="Q16" i="3" s="1"/>
  <c r="K23" i="3"/>
  <c r="S24" i="3"/>
  <c r="S28" i="3"/>
  <c r="L31" i="3"/>
  <c r="M33" i="3"/>
  <c r="K35" i="3"/>
  <c r="R35" i="3" s="1"/>
  <c r="L36" i="3"/>
  <c r="O36" i="3" s="1"/>
  <c r="S39" i="3"/>
  <c r="P40" i="3"/>
  <c r="Q40" i="3" s="1"/>
  <c r="L48" i="3"/>
  <c r="O48" i="3" s="1"/>
  <c r="J50" i="3"/>
  <c r="J14" i="2"/>
  <c r="N14" i="2" s="1"/>
  <c r="D10" i="1"/>
  <c r="H10" i="1"/>
  <c r="C10" i="1"/>
  <c r="G10" i="1"/>
  <c r="E10" i="1"/>
  <c r="I10" i="1"/>
  <c r="M12" i="4"/>
  <c r="O12" i="4"/>
  <c r="S19" i="4"/>
  <c r="R19" i="4"/>
  <c r="P19" i="4"/>
  <c r="Q19" i="4" s="1"/>
  <c r="P11" i="4"/>
  <c r="Q11" i="4" s="1"/>
  <c r="N8" i="4"/>
  <c r="S9" i="4"/>
  <c r="N12" i="4"/>
  <c r="K8" i="4"/>
  <c r="S8" i="4" s="1"/>
  <c r="L9" i="4"/>
  <c r="P9" i="4"/>
  <c r="Q9" i="4" s="1"/>
  <c r="M10" i="4"/>
  <c r="N11" i="4"/>
  <c r="K12" i="4"/>
  <c r="R12" i="4" s="1"/>
  <c r="L13" i="4"/>
  <c r="P13" i="4"/>
  <c r="Q13" i="4" s="1"/>
  <c r="M14" i="4"/>
  <c r="S16" i="4"/>
  <c r="K17" i="4"/>
  <c r="R17" i="4" s="1"/>
  <c r="K18" i="4"/>
  <c r="R18" i="4" s="1"/>
  <c r="L19" i="4"/>
  <c r="M20" i="4"/>
  <c r="L8" i="4"/>
  <c r="S11" i="4"/>
  <c r="R15" i="4"/>
  <c r="L17" i="4"/>
  <c r="L18" i="4"/>
  <c r="R20" i="4"/>
  <c r="R13" i="4"/>
  <c r="N19" i="4"/>
  <c r="S20" i="4"/>
  <c r="O8" i="3"/>
  <c r="M8" i="3"/>
  <c r="S11" i="3"/>
  <c r="P11" i="3"/>
  <c r="Q11" i="3" s="1"/>
  <c r="R11" i="3"/>
  <c r="N8" i="3"/>
  <c r="K9" i="3"/>
  <c r="K13" i="3"/>
  <c r="K8" i="3"/>
  <c r="S8" i="3" s="1"/>
  <c r="L9" i="3"/>
  <c r="N11" i="3"/>
  <c r="K12" i="3"/>
  <c r="R12" i="3" s="1"/>
  <c r="L13" i="3"/>
  <c r="P14" i="3"/>
  <c r="Q14" i="3" s="1"/>
  <c r="S14" i="3"/>
  <c r="P19" i="3"/>
  <c r="Q19" i="3" s="1"/>
  <c r="O20" i="3"/>
  <c r="M20" i="3"/>
  <c r="M21" i="3"/>
  <c r="P27" i="3"/>
  <c r="Q27" i="3" s="1"/>
  <c r="M29" i="3"/>
  <c r="M37" i="3"/>
  <c r="O44" i="3"/>
  <c r="M44" i="3"/>
  <c r="M45" i="3"/>
  <c r="L12" i="3"/>
  <c r="L18" i="3"/>
  <c r="K18" i="3"/>
  <c r="R18" i="3" s="1"/>
  <c r="P20" i="3"/>
  <c r="Q20" i="3" s="1"/>
  <c r="L26" i="3"/>
  <c r="K26" i="3"/>
  <c r="P26" i="3" s="1"/>
  <c r="Q26" i="3" s="1"/>
  <c r="S27" i="3"/>
  <c r="P28" i="3"/>
  <c r="Q28" i="3" s="1"/>
  <c r="L34" i="3"/>
  <c r="K34" i="3"/>
  <c r="R34" i="3" s="1"/>
  <c r="S35" i="3"/>
  <c r="P36" i="3"/>
  <c r="Q36" i="3" s="1"/>
  <c r="L42" i="3"/>
  <c r="K42" i="3"/>
  <c r="P44" i="3"/>
  <c r="Q44" i="3" s="1"/>
  <c r="M16" i="3"/>
  <c r="M24" i="3"/>
  <c r="O32" i="3"/>
  <c r="M32" i="3"/>
  <c r="S36" i="3"/>
  <c r="O40" i="3"/>
  <c r="M40" i="3"/>
  <c r="S44" i="3"/>
  <c r="L22" i="3"/>
  <c r="K22" i="3"/>
  <c r="L30" i="3"/>
  <c r="K30" i="3"/>
  <c r="R30" i="3" s="1"/>
  <c r="L38" i="3"/>
  <c r="K38" i="3"/>
  <c r="R38" i="3" s="1"/>
  <c r="L46" i="3"/>
  <c r="K46" i="3"/>
  <c r="N17" i="3"/>
  <c r="N21" i="3"/>
  <c r="N25" i="3"/>
  <c r="N29" i="3"/>
  <c r="N33" i="3"/>
  <c r="N37" i="3"/>
  <c r="N41" i="3"/>
  <c r="N45" i="3"/>
  <c r="N49" i="3"/>
  <c r="N16" i="3"/>
  <c r="K17" i="3"/>
  <c r="R17" i="3" s="1"/>
  <c r="N20" i="3"/>
  <c r="K21" i="3"/>
  <c r="R21" i="3" s="1"/>
  <c r="N24" i="3"/>
  <c r="K25" i="3"/>
  <c r="R25" i="3" s="1"/>
  <c r="N28" i="3"/>
  <c r="K29" i="3"/>
  <c r="R29" i="3" s="1"/>
  <c r="N32" i="3"/>
  <c r="K33" i="3"/>
  <c r="R33" i="3" s="1"/>
  <c r="N36" i="3"/>
  <c r="K37" i="3"/>
  <c r="R37" i="3" s="1"/>
  <c r="N40" i="3"/>
  <c r="K41" i="3"/>
  <c r="R41" i="3" s="1"/>
  <c r="N44" i="3"/>
  <c r="K45" i="3"/>
  <c r="R45" i="3" s="1"/>
  <c r="N48" i="3"/>
  <c r="K49" i="3"/>
  <c r="R49" i="3" s="1"/>
  <c r="P8" i="2"/>
  <c r="Q8" i="2" s="1"/>
  <c r="R8" i="2"/>
  <c r="P9" i="2"/>
  <c r="Q9" i="2" s="1"/>
  <c r="R9" i="2"/>
  <c r="P12" i="2"/>
  <c r="L14" i="2"/>
  <c r="M14" i="2" s="1"/>
  <c r="N8" i="2"/>
  <c r="K13" i="2"/>
  <c r="R13" i="2" s="1"/>
  <c r="M8" i="2"/>
  <c r="S8" i="2"/>
  <c r="S10" i="2"/>
  <c r="S11" i="2"/>
  <c r="P14" i="4" l="1"/>
  <c r="Q14" i="4" s="1"/>
  <c r="R14" i="4"/>
  <c r="P8" i="4"/>
  <c r="Q8" i="4" s="1"/>
  <c r="N50" i="3"/>
  <c r="N8" i="1" s="1"/>
  <c r="J8" i="1"/>
  <c r="N21" i="4"/>
  <c r="N9" i="1" s="1"/>
  <c r="N10" i="1" s="1"/>
  <c r="J11" i="1" s="1"/>
  <c r="J9" i="1"/>
  <c r="P47" i="3"/>
  <c r="Q47" i="3" s="1"/>
  <c r="S30" i="3"/>
  <c r="P38" i="3"/>
  <c r="Q38" i="3" s="1"/>
  <c r="P30" i="3"/>
  <c r="Q30" i="3" s="1"/>
  <c r="R47" i="3"/>
  <c r="S13" i="2"/>
  <c r="M36" i="3"/>
  <c r="P35" i="3"/>
  <c r="Q35" i="3" s="1"/>
  <c r="R31" i="3"/>
  <c r="P31" i="3"/>
  <c r="Q31" i="3" s="1"/>
  <c r="R10" i="3"/>
  <c r="P10" i="3"/>
  <c r="Q10" i="3" s="1"/>
  <c r="M15" i="4"/>
  <c r="S38" i="3"/>
  <c r="M39" i="3"/>
  <c r="O39" i="3"/>
  <c r="P8" i="3"/>
  <c r="Q8" i="3" s="1"/>
  <c r="O14" i="2"/>
  <c r="M48" i="3"/>
  <c r="P12" i="4"/>
  <c r="Q12" i="4" s="1"/>
  <c r="O11" i="4"/>
  <c r="M11" i="4"/>
  <c r="S15" i="4"/>
  <c r="P15" i="4"/>
  <c r="Q15" i="4" s="1"/>
  <c r="S12" i="4"/>
  <c r="S10" i="4"/>
  <c r="P10" i="4"/>
  <c r="Q10" i="4" s="1"/>
  <c r="M43" i="3"/>
  <c r="O43" i="3"/>
  <c r="S18" i="3"/>
  <c r="S19" i="3"/>
  <c r="M28" i="3"/>
  <c r="M11" i="3"/>
  <c r="P12" i="3"/>
  <c r="Q12" i="3" s="1"/>
  <c r="M31" i="3"/>
  <c r="O31" i="3"/>
  <c r="M27" i="3"/>
  <c r="O27" i="3"/>
  <c r="P43" i="3"/>
  <c r="Q43" i="3" s="1"/>
  <c r="S21" i="3"/>
  <c r="R23" i="3"/>
  <c r="S23" i="3"/>
  <c r="P23" i="3"/>
  <c r="Q23" i="3" s="1"/>
  <c r="S34" i="3"/>
  <c r="R43" i="3"/>
  <c r="P29" i="3"/>
  <c r="Q29" i="3" s="1"/>
  <c r="M47" i="3"/>
  <c r="O47" i="3"/>
  <c r="M19" i="3"/>
  <c r="O19" i="3"/>
  <c r="J10" i="1"/>
  <c r="M17" i="4"/>
  <c r="O17" i="4"/>
  <c r="S18" i="4"/>
  <c r="O13" i="4"/>
  <c r="M13" i="4"/>
  <c r="K21" i="4"/>
  <c r="K9" i="1" s="1"/>
  <c r="R8" i="4"/>
  <c r="P17" i="4"/>
  <c r="Q17" i="4" s="1"/>
  <c r="P18" i="4"/>
  <c r="Q18" i="4" s="1"/>
  <c r="M8" i="4"/>
  <c r="L21" i="4"/>
  <c r="L9" i="1" s="1"/>
  <c r="O8" i="4"/>
  <c r="O19" i="4"/>
  <c r="M19" i="4"/>
  <c r="M18" i="4"/>
  <c r="O18" i="4"/>
  <c r="S17" i="4"/>
  <c r="O9" i="4"/>
  <c r="M9" i="4"/>
  <c r="M30" i="3"/>
  <c r="O30" i="3"/>
  <c r="S17" i="3"/>
  <c r="M13" i="3"/>
  <c r="O13" i="3"/>
  <c r="S22" i="3"/>
  <c r="R22" i="3"/>
  <c r="S45" i="3"/>
  <c r="S37" i="3"/>
  <c r="P21" i="3"/>
  <c r="Q21" i="3" s="1"/>
  <c r="S42" i="3"/>
  <c r="R42" i="3"/>
  <c r="S26" i="3"/>
  <c r="R26" i="3"/>
  <c r="P34" i="3"/>
  <c r="Q34" i="3" s="1"/>
  <c r="S25" i="3"/>
  <c r="P17" i="3"/>
  <c r="Q17" i="3" s="1"/>
  <c r="S12" i="3"/>
  <c r="O9" i="3"/>
  <c r="M9" i="3"/>
  <c r="M38" i="3"/>
  <c r="O38" i="3"/>
  <c r="M22" i="3"/>
  <c r="O22" i="3"/>
  <c r="P45" i="3"/>
  <c r="Q45" i="3" s="1"/>
  <c r="P37" i="3"/>
  <c r="Q37" i="3" s="1"/>
  <c r="M42" i="3"/>
  <c r="O42" i="3"/>
  <c r="M34" i="3"/>
  <c r="O34" i="3"/>
  <c r="M26" i="3"/>
  <c r="O26" i="3"/>
  <c r="M18" i="3"/>
  <c r="O18" i="3"/>
  <c r="P42" i="3"/>
  <c r="Q42" i="3" s="1"/>
  <c r="S33" i="3"/>
  <c r="P25" i="3"/>
  <c r="Q25" i="3" s="1"/>
  <c r="K50" i="3"/>
  <c r="K8" i="1" s="1"/>
  <c r="R8" i="3"/>
  <c r="P9" i="3"/>
  <c r="Q9" i="3" s="1"/>
  <c r="S9" i="3"/>
  <c r="R9" i="3"/>
  <c r="L50" i="3"/>
  <c r="L8" i="1" s="1"/>
  <c r="M46" i="3"/>
  <c r="O46" i="3"/>
  <c r="P49" i="3"/>
  <c r="Q49" i="3" s="1"/>
  <c r="P41" i="3"/>
  <c r="Q41" i="3" s="1"/>
  <c r="P46" i="3"/>
  <c r="Q46" i="3" s="1"/>
  <c r="S46" i="3"/>
  <c r="R46" i="3"/>
  <c r="S29" i="3"/>
  <c r="P22" i="3"/>
  <c r="Q22" i="3" s="1"/>
  <c r="M12" i="3"/>
  <c r="O12" i="3"/>
  <c r="S49" i="3"/>
  <c r="S41" i="3"/>
  <c r="P33" i="3"/>
  <c r="Q33" i="3" s="1"/>
  <c r="P18" i="3"/>
  <c r="Q18" i="3" s="1"/>
  <c r="S13" i="3"/>
  <c r="R13" i="3"/>
  <c r="P13" i="3"/>
  <c r="Q13" i="3" s="1"/>
  <c r="P13" i="2"/>
  <c r="Q13" i="2" s="1"/>
  <c r="K14" i="2"/>
  <c r="L10" i="1" l="1"/>
  <c r="M10" i="1" s="1"/>
  <c r="K10" i="1"/>
  <c r="P10" i="1" s="1"/>
  <c r="Q10" i="1" s="1"/>
  <c r="M21" i="4"/>
  <c r="M9" i="1" s="1"/>
  <c r="O21" i="4"/>
  <c r="O9" i="1" s="1"/>
  <c r="P21" i="4"/>
  <c r="R21" i="4"/>
  <c r="R9" i="1" s="1"/>
  <c r="S21" i="4"/>
  <c r="S9" i="1" s="1"/>
  <c r="M50" i="3"/>
  <c r="M8" i="1" s="1"/>
  <c r="O50" i="3"/>
  <c r="O8" i="1" s="1"/>
  <c r="P50" i="3"/>
  <c r="R50" i="3"/>
  <c r="R8" i="1" s="1"/>
  <c r="S50" i="3"/>
  <c r="S8" i="1" s="1"/>
  <c r="P14" i="2"/>
  <c r="R14" i="2"/>
  <c r="S14" i="2"/>
  <c r="S7" i="1" s="1"/>
  <c r="R10" i="1" l="1"/>
  <c r="O10" i="1"/>
  <c r="M11" i="1" s="1"/>
  <c r="Q11" i="1" s="1"/>
  <c r="Q21" i="4"/>
  <c r="Q9" i="1" s="1"/>
  <c r="P9" i="1"/>
  <c r="S10" i="1"/>
  <c r="Q50" i="3"/>
  <c r="Q8" i="1" s="1"/>
  <c r="P8" i="1"/>
  <c r="Q14" i="2"/>
  <c r="Q7" i="1" s="1"/>
  <c r="P7" i="1"/>
</calcChain>
</file>

<file path=xl/sharedStrings.xml><?xml version="1.0" encoding="utf-8"?>
<sst xmlns="http://schemas.openxmlformats.org/spreadsheetml/2006/main" count="1625" uniqueCount="275">
  <si>
    <t>GULBARGA ELECTRICITY SUPPLY COMPANY LIMITED</t>
  </si>
  <si>
    <t>Sl.No</t>
  </si>
  <si>
    <t>Name of District Head Quarters</t>
  </si>
  <si>
    <t>Total No. of 11 kV feeders</t>
  </si>
  <si>
    <t>Total No. of 11 kV feeders affetecd</t>
  </si>
  <si>
    <t>Reliability for cumulative period #</t>
  </si>
  <si>
    <t>Sum of outage duration of all feeders (in Hrs.)</t>
  </si>
  <si>
    <t>Outage duration per feeder 
(in Hrs. / feeder)</t>
  </si>
  <si>
    <t>Feeder Reliability Index of 11 kV feeder level in %</t>
  </si>
  <si>
    <t>Reliability of supply of power to consumers in %</t>
  </si>
  <si>
    <t>Cumulative Outage duration per feeder (in Hrs./feeder)</t>
  </si>
  <si>
    <t>Cumulative feeder  Reliability Index of 11 kV feeder level in %</t>
  </si>
  <si>
    <t>Cumulative Reliability of supply of power to consumers in %</t>
  </si>
  <si>
    <t>Scheduled outage</t>
  </si>
  <si>
    <t>Un-Scheduled outage</t>
  </si>
  <si>
    <t>Total</t>
  </si>
  <si>
    <t>4a</t>
  </si>
  <si>
    <t>5a</t>
  </si>
  <si>
    <t>8=6+7</t>
  </si>
  <si>
    <t>8a</t>
  </si>
  <si>
    <t>9=5+8</t>
  </si>
  <si>
    <t>10=9/3</t>
  </si>
  <si>
    <t>11*</t>
  </si>
  <si>
    <t>12**</t>
  </si>
  <si>
    <t>13=5a+8a</t>
  </si>
  <si>
    <t>14=13/3</t>
  </si>
  <si>
    <t>15***</t>
  </si>
  <si>
    <t>16****</t>
  </si>
  <si>
    <t xml:space="preserve"> Distict</t>
  </si>
  <si>
    <t xml:space="preserve"> Towns/ Cities</t>
  </si>
  <si>
    <t xml:space="preserve"> Rural</t>
  </si>
  <si>
    <t>GESCOM FRI %</t>
  </si>
  <si>
    <t>Feeder Reliability:</t>
  </si>
  <si>
    <t>Consumer Reliability:</t>
  </si>
  <si>
    <t>Average</t>
  </si>
  <si>
    <t>((C8*24*30)-J8)/(C8*24*30)*100</t>
  </si>
  <si>
    <t>Annexure-I</t>
  </si>
  <si>
    <t xml:space="preserve">Format-I </t>
  </si>
  <si>
    <t>Gulbarga</t>
  </si>
  <si>
    <t>Yadgir</t>
  </si>
  <si>
    <t>Bidar</t>
  </si>
  <si>
    <t>Koppal</t>
  </si>
  <si>
    <t>Raichur</t>
  </si>
  <si>
    <t>Bellary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</si>
  <si>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April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 24 hrs.X No. of days in the month]</t>
  </si>
  <si>
    <t>*** Feeder realiability index of 11 kV feeder level  ={[Total No. of 11 kV feedersX24 Hrs.X No. of days from Apr-April]-[Outage duration of all 11 kV feeders during the month in hrs. as in column 8a ]}X100 / [Total No. of 11 kV feedersX24 hrs.X No. of days from APril-2019)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APril-2019</t>
  </si>
  <si>
    <t>162:55:00</t>
  </si>
  <si>
    <t>218:40:00</t>
  </si>
  <si>
    <t>141:39:00</t>
  </si>
  <si>
    <t>Annexure-II</t>
  </si>
  <si>
    <t>Sl.
No</t>
  </si>
  <si>
    <t>Name of Town/City</t>
  </si>
  <si>
    <t>Cumulative outage due to incoming supply failure (in Hrs.) for FY: 18-19</t>
  </si>
  <si>
    <t>Schedule outage</t>
  </si>
  <si>
    <t>Aland</t>
  </si>
  <si>
    <t>Afzalpur</t>
  </si>
  <si>
    <t>Jewargi</t>
  </si>
  <si>
    <t>Shahabad</t>
  </si>
  <si>
    <t>Chitapur</t>
  </si>
  <si>
    <t>Sedam</t>
  </si>
  <si>
    <t>Chincholi</t>
  </si>
  <si>
    <t>Kushtagi</t>
  </si>
  <si>
    <t>Karatagi</t>
  </si>
  <si>
    <t>Kankagiri</t>
  </si>
  <si>
    <t>Hanumasagar</t>
  </si>
  <si>
    <t>S. Nagar</t>
  </si>
  <si>
    <t>Venkatagiri</t>
  </si>
  <si>
    <t>Gangawati</t>
  </si>
  <si>
    <t>Munirabad</t>
  </si>
  <si>
    <t>Ginigera</t>
  </si>
  <si>
    <t>Yalburga</t>
  </si>
  <si>
    <t>Manvi</t>
  </si>
  <si>
    <t>SIRWAR</t>
  </si>
  <si>
    <t>Deodurga</t>
  </si>
  <si>
    <t>Sindhanoor</t>
  </si>
  <si>
    <t>Lingasugur</t>
  </si>
  <si>
    <t>Hatti</t>
  </si>
  <si>
    <t>Mudgal</t>
  </si>
  <si>
    <t>Maski</t>
  </si>
  <si>
    <t>Shahapur</t>
  </si>
  <si>
    <t>Shorapur</t>
  </si>
  <si>
    <t>Aurad</t>
  </si>
  <si>
    <t>Bhalki</t>
  </si>
  <si>
    <t>Basavakalyan</t>
  </si>
  <si>
    <t>Humnabad</t>
  </si>
  <si>
    <t>Manna-E-Khelli</t>
  </si>
  <si>
    <t>HOSPET</t>
  </si>
  <si>
    <t>Kampli</t>
  </si>
  <si>
    <t>Kamlapur</t>
  </si>
  <si>
    <t>MM Halli</t>
  </si>
  <si>
    <t>Hadgali Town</t>
  </si>
  <si>
    <t>HB Halli</t>
  </si>
  <si>
    <t>Kudalgi</t>
  </si>
  <si>
    <t>RSD Ballari</t>
  </si>
  <si>
    <t>Sandur</t>
  </si>
  <si>
    <t>Sirguppa</t>
  </si>
  <si>
    <t>TOTAL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</si>
  <si>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March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</si>
  <si>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Annexure-III</t>
  </si>
  <si>
    <t>Format-III</t>
  </si>
  <si>
    <t>Sl 
No</t>
  </si>
  <si>
    <t>Name of Rural Area</t>
  </si>
  <si>
    <t>Gulbarga-1</t>
  </si>
  <si>
    <t>Gulbarga-2</t>
  </si>
  <si>
    <t>Sedam Rural</t>
  </si>
  <si>
    <t>Chincholi Rural</t>
  </si>
  <si>
    <t>Hospet</t>
  </si>
  <si>
    <t>Gangavati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</si>
  <si>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March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</si>
  <si>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Reliability Indices for District Headquarters
in GESCOM for April-2020-21</t>
  </si>
  <si>
    <t>Total No. of interruption during the month of April-2020-21</t>
  </si>
  <si>
    <t>Outage due to incoming supply failure (in hrs.)
April-2020-21</t>
  </si>
  <si>
    <t xml:space="preserve">Cumulative outage due to incoming supply failure (in Hrs.) for FY: 2020-21
</t>
  </si>
  <si>
    <t>Outage of 11 kV level      
( in Hrs.)
(April-2020-21)</t>
  </si>
  <si>
    <t>Cumulative outage of 11 kV level (in hrs.) for FY 20-21</t>
  </si>
  <si>
    <t>Reliability for April-2020-21 month</t>
  </si>
  <si>
    <t>Cumulative outage duration of all feeders (in Hrs.) for 
 FY: 2020-21</t>
  </si>
  <si>
    <t>Reliability Indices for Towns &amp; Cities
in GESCOM for April-2020-21</t>
  </si>
  <si>
    <t>Total No. of interruption April-2020-21</t>
  </si>
  <si>
    <t>Outage due to incoming supply failure (in hrs.)
(April-2020-21)</t>
  </si>
  <si>
    <t>Cumulative outage of 11 kV level (in hrs.) for FY 2020-21</t>
  </si>
  <si>
    <t>Reliability Indices for Rural Areas
in GESCOM for April-2020-21</t>
  </si>
  <si>
    <t>Outage due to incoming supply failure (in hrs.)
(april-2020-21)</t>
  </si>
  <si>
    <t xml:space="preserve">Cumulative outage due to incoming supply failure (in Hrs.) for FY:  2020-21
</t>
  </si>
  <si>
    <t>Outage of 11 kV level      
( in Hrs.)
(April-2020)</t>
  </si>
  <si>
    <t>Cumulative outage of 11 kV level (in hrs.) for FY:2020-21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</si>
  <si>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April-2020)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April-2020)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</si>
  <si>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April-2020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April-2020)</t>
  </si>
  <si>
    <t>Relibility for April-2020 -21 month</t>
  </si>
  <si>
    <t>Abstract of 11 kV Feeder Level Reliability Indices  in GESCOM  for the Month of April-2020 of FY: 2020-21</t>
  </si>
  <si>
    <t>Outage of 11 kV level      
( in Hrs.) (April-2020-21)</t>
  </si>
  <si>
    <t>Total No. of interruption during the month of 
April-2020</t>
  </si>
  <si>
    <t>Outage due to incoming supply failure (in hrs.)
(April-2020</t>
  </si>
  <si>
    <t xml:space="preserve">Cumulative outage due to incoming supply failure (in Hrs.) for FY: 20-21
</t>
  </si>
  <si>
    <t>Reliability for April-2020 month</t>
  </si>
  <si>
    <t>Abstract of 11 kV Feeder Level Reliability Indices  in GESCOM  for the Month of may-2020 of FY: 2020-21</t>
  </si>
  <si>
    <t>Total No. of interruption during the month of 
MAY-2020</t>
  </si>
  <si>
    <t>Outage due to incoming supply failure (in hrs.)
(MAY-2020</t>
  </si>
  <si>
    <t>Outage of 11 kV level      
( in Hrs.) (MAY-2020-21)</t>
  </si>
  <si>
    <t>Reliability for MAY-2020 month</t>
  </si>
  <si>
    <t>Outage of 11 kV level      
( in Hrs.)
(MAY-2020-21)</t>
  </si>
  <si>
    <t>Outage due to incoming supply failure (in hrs.)
MAY-2020-21</t>
  </si>
  <si>
    <t>Total No. of interruption during the month of MAY-2020-21</t>
  </si>
  <si>
    <t>Reliability for MAY-2020-21 month</t>
  </si>
  <si>
    <t>*** Feeder realiability index of 11 kV feeder level  ={[Total No. of 11 kV feedersX24 Hrs.X No. of days from Apr-MAY]-[Outage duration of all 11 kV feeders during the month in hrs. as in column 8a ]}X100 / [Total No. of 11 kV feedersX24 hrs.X No. of days from MAY-2019)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MAY-2019</t>
  </si>
  <si>
    <t>Reliability Indices for District Headquarters
in GESCOM for May-2020-21</t>
  </si>
  <si>
    <t>Reliability Indices for Towns &amp; Cities
in GESCOM for May-2020-21</t>
  </si>
  <si>
    <t>Total No. of interruption MAy-2020-21</t>
  </si>
  <si>
    <t>Outage due to incoming supply failure (in hrs.)
(MAY-2020-21)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</si>
  <si>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april-2020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</si>
  <si>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MAY-2020)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MAY-2020)</t>
  </si>
  <si>
    <t>Reliability Indices for Rural Areas
in GESCOM for May-2020-21</t>
  </si>
  <si>
    <t>Outage due to incoming supply failure (in hrs.)
(May-2020-21)</t>
  </si>
  <si>
    <t>Total No. of interruption May-2020-21</t>
  </si>
  <si>
    <t>Outage of 11 kV level      
( in Hrs.)
(May-2020)</t>
  </si>
  <si>
    <t>Relibility for May-2020 -21 month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</si>
  <si>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April-2020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 May-2020)</t>
  </si>
  <si>
    <t>Outage of 11 kV level      
( in Hrs.)
(May-2020-21)</t>
  </si>
  <si>
    <t>Month</t>
  </si>
  <si>
    <t>Feeder Reliability</t>
  </si>
  <si>
    <t>Consumer Reliability</t>
  </si>
  <si>
    <t>snd (iii)</t>
  </si>
  <si>
    <t>rural aeas =r(16hrs)+njy(24)+ip(06)+ind(24)+ws(24)=2201hrs*no of feeders=277326hrs</t>
  </si>
  <si>
    <t>Reliability Indices for District Headquarters, Towns &amp; Cities &amp; Rural Areas for FY-2020-21</t>
  </si>
  <si>
    <t>Abstract of 11 kV Feeder Level Reliability Indices  in GESCOM  for the Month of JUNE-2020 of FY: 2020-21</t>
  </si>
  <si>
    <t>Reliability Indices for District Headquarters
in GESCOM for JUNE-2020-21</t>
  </si>
  <si>
    <t>Reliability Indices for Towns &amp; Cities
in GESCOM for JUNE-2020-21</t>
  </si>
  <si>
    <t>Reliability Indices for Rural Areas
in GESCOM for JUNE-2020-21</t>
  </si>
  <si>
    <t>Total No. of interruption during the month of 
JUNE-2020</t>
  </si>
  <si>
    <t>Outage due to incoming supply failure (in hrs.)
(JUNE-2020</t>
  </si>
  <si>
    <t>Outage of 11 kV level      
( in Hrs.) (JUNE-2020-21)</t>
  </si>
  <si>
    <t>Reliability for JUNE-2020 month</t>
  </si>
  <si>
    <t>Total No. of interruption during the month of JUNE-2020-21</t>
  </si>
  <si>
    <t>Outage due to incoming supply failure (in hrs.)
JUNE-2020-21</t>
  </si>
  <si>
    <t>Outage of 11 kV level      
( in Hrs.)
(JUNE-2020-21)</t>
  </si>
  <si>
    <t>Reliability for JUNE-2020-21 month</t>
  </si>
  <si>
    <t>*** Feeder realiability index of 11 kV feeder level  ={[Total No. of 11 kV feedersX24 Hrs.X No. of days from Apr-JUNE-[Outage duration of all 11 kV feeders during the month in hrs. as in column 8a ]}X100 / [Total No. of 11 kV feedersX24 hrs.X No. of days from JUNE-2020)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JUNE-2020</t>
  </si>
  <si>
    <t>Outage due to incoming supply failure (in hrs.)
(JUNE-2020-21)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</si>
  <si>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JUNE-2020)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JUNE-2020)</t>
  </si>
  <si>
    <t>Total No. of interruption JUNE-2020-21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</si>
  <si>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April-2020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</si>
  <si>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Outage of 11 kV level      
( in Hrs.)
(JUNE-2020)</t>
  </si>
  <si>
    <t>Relibility for JUNE-2020 -21 month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</si>
  <si>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April-2020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 JUNE-2020)</t>
  </si>
  <si>
    <t>05:55</t>
  </si>
  <si>
    <t>Total No. of interruption during the month ofJULY-2020-21</t>
  </si>
  <si>
    <t>Reliability forJULY-2020-21 month</t>
  </si>
  <si>
    <t>Outage due to incoming supply failure (in hrs.)
JULY-2020-21</t>
  </si>
  <si>
    <t>Outage of 11 kV level      
( in Hrs.)
(JULY-2020-21)</t>
  </si>
  <si>
    <t>Reliability Indices for District Headquarters
in GESCOM for JULY-2020-21</t>
  </si>
  <si>
    <t>Reliability Indices for Towns &amp; Cities
in GESCOM forJULY-2020-21</t>
  </si>
  <si>
    <t>Total No. of interruptionJULY-2020-21</t>
  </si>
  <si>
    <t>Outage of 11 kV level      
( in Hrs.)
(JULY -2020-21)</t>
  </si>
  <si>
    <t>Outage due to incoming supply failure (in hrs.)
(JULY -2020-21)</t>
  </si>
  <si>
    <t>Total No. of interruptionJULY2020-21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</si>
  <si>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April-2020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JULY-2020)</t>
  </si>
  <si>
    <t>Outage due to incoming supply failure (in hrs.)
(JULY-2020-21)</t>
  </si>
  <si>
    <t>Outage of 11 kV level      
( in Hrs.)
(JULY -2020)</t>
  </si>
  <si>
    <t>Relibility for JULY 2020 -21 month</t>
  </si>
  <si>
    <t>Reliability Indices for Rural Areas
in GESCOM forJULY -2020-21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</si>
  <si>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JULY-2020)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fromJULY-2020)</t>
  </si>
  <si>
    <t>*** Feeder realiability index of 11 kV feeder level  ={[Total No. of 11 kV feedersX24 Hrs.X No. of days from Apr-JUNE-[Outage duration of all 11 kV feeders during the month in hrs. as in column 8a ]}X100 / [Total No. of 11 kV feedersX24 hrs.X No. of days from JULY-2020)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JULY-2020</t>
  </si>
  <si>
    <t>Abstract of 11 kV Feeder Level Reliability Indices  in GESCOM  for the Month of JULY-2020 of FY: 2020-21</t>
  </si>
  <si>
    <t>Total No. of interruption during the month of 
JULY-2020</t>
  </si>
  <si>
    <t>Outage due to incoming supply failure (in hrs.)
(JULY-2020</t>
  </si>
  <si>
    <t>Outage of 11 kV level      
( in Hrs.) (JULY-2020-21)</t>
  </si>
  <si>
    <t>Reliability for JULY-2020 month</t>
  </si>
  <si>
    <t>13613:25:00</t>
  </si>
  <si>
    <t>Reliability Indices for Rural Areas
in GESCOM for AUGUST -2020-21</t>
  </si>
  <si>
    <t>Reliability Indices for Towns &amp; Cities
in GESCOM for  AUGUST -2020-21</t>
  </si>
  <si>
    <t>Reliability Indices for District Headquarters
in GESCOM for AUGUST-2020-21</t>
  </si>
  <si>
    <t>Abstract of 11 kV Feeder Level Reliability Indices  in GESCOM  for the Month of AUGUST-2020 of FY: 2020-21</t>
  </si>
  <si>
    <t>Total No. of interruption during the month of 
AUG-2020</t>
  </si>
  <si>
    <t>Outage due to incoming supply failure (in hrs.)
(AUG-2020</t>
  </si>
  <si>
    <t>Outage of 11 kV level      
( in Hrs.) (AUG-2020-21)</t>
  </si>
  <si>
    <t>Reliability for AUG-2020 month</t>
  </si>
  <si>
    <t>Total No. of interruption during the month ofAUG-2020-21</t>
  </si>
  <si>
    <t>Outage due to incoming supply failure (in hrs.)
AUG-2020-21</t>
  </si>
  <si>
    <t>Outage of 11 kV level      
( in Hrs.)
(AUG-2020-21)</t>
  </si>
  <si>
    <t>Reliability forAUG-2020-21 month</t>
  </si>
  <si>
    <t>*** Feeder realiability index of 11 kV feeder level  ={[Total No. of 11 kV feedersX24 Hrs.X No. of days from Apr-JUNE-[Outage duration of all 11 kV feeders during the month in hrs. as in column 8a ]}X100 / [Total No. of 11 kV feedersX24 hrs.X No. of days from AUG-2020)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AUG-2020</t>
  </si>
  <si>
    <t>Total No. of interruptionAUG-2020-21</t>
  </si>
  <si>
    <t>Outage due to incoming supply failure (in hrs.)
(AUG -2020-21)</t>
  </si>
  <si>
    <t>Outage of 11 kV level      
( in Hrs.)
(AUG -2020-21)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</si>
  <si>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AUG-2020)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fromAUG-2020)</t>
  </si>
  <si>
    <t>Outage due to incoming supply failure (in hrs.)
(AUG-2020-21)</t>
  </si>
  <si>
    <t>Outage of 11 kV level      
( in Hrs.)
(AUG -2020)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</si>
  <si>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April-2020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AUG-2020)</t>
  </si>
  <si>
    <t>Relibility for AUG -2020 -21 month</t>
  </si>
  <si>
    <t>Total No. of interruption     AUG-2020-21</t>
  </si>
  <si>
    <t>Abstract of 11 kV Feeder Level Reliability Indices  in GESCOM  for the Month of SEPTEMBER-2020 of FY: 2020-21</t>
  </si>
  <si>
    <t>Total No. of interruption during the month of 
SEPT-2020</t>
  </si>
  <si>
    <t>Outage due to incoming supply failure (in hrs.)
(SEPT-2020</t>
  </si>
  <si>
    <t>Outage of 11 kV level      
( in Hrs.) (SEPT-2020-21)</t>
  </si>
  <si>
    <t>Reliability for SEPT-2020 month</t>
  </si>
  <si>
    <t>Reliability Indices for District Headquarters
in GESCOM for SEPTEMBER-2020-21</t>
  </si>
  <si>
    <t>Total No. of interruption during the month ofSEPT-2020-21</t>
  </si>
  <si>
    <t>Outage due to incoming supply failure (in hrs.)
SEPT-2020-21</t>
  </si>
  <si>
    <t>Outage of 11 kV level      
( in Hrs.)
(SEPT-2020-21)</t>
  </si>
  <si>
    <t>Reliability forSEPT-2020-21 month</t>
  </si>
  <si>
    <t>*** Feeder realiability index of 11 kV feeder level  ={[Total No. of 11 kV feedersX24 Hrs.X No. of days from Apr-JUNE-[Outage duration of all 11 kV feeders during the month in hrs. as in column 8a ]}X100 / [Total No. of 11 kV feedersX24 hrs.X No. of days from SEPT-2020)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SEPT-2020</t>
  </si>
  <si>
    <t>Reliability Indices for Towns &amp; Cities
in GESCOM for  SEPTEMBER -2020-21</t>
  </si>
  <si>
    <t>Total No. of interruption SEPT-2020-21</t>
  </si>
  <si>
    <t>Outage due to incoming supply failure (in hrs.)
(SEPT -2020-21)</t>
  </si>
  <si>
    <t>Outage of 11 kV level      
( in Hrs.)
(SEPT -2020-21)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</si>
  <si>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SEPT-2020)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fromSEPT-2020)</t>
  </si>
  <si>
    <t>Total No. of interruption     SEPT-2020-21</t>
  </si>
  <si>
    <t>Outage due to incoming supply failure (in hrs.)
(SEPT-2020-21)</t>
  </si>
  <si>
    <t>Outage of 11 kV level      
( in Hrs.)
(SEPT -2020)</t>
  </si>
  <si>
    <t>Relibility for SEPT -2020 -21 month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</si>
  <si>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April-2020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SEPT-2020)</t>
  </si>
  <si>
    <t>Reliability Indices for Rural Areas
in GESCOM for SEPTEMBER -2020-21</t>
  </si>
  <si>
    <t>Reliability Indices for District Headquarters
in GESCOM for OCTOBER-2020-21</t>
  </si>
  <si>
    <t>Outage due to incoming supply failure (in hrs.)
OCT-2020-21</t>
  </si>
  <si>
    <t>Outage of 11 kV level      
( in Hrs.)
(OCT-2020-21)</t>
  </si>
  <si>
    <t>Reliability forOCT-2020-21 month</t>
  </si>
  <si>
    <t>*** Feeder realiability index of 11 kV feeder level  ={[Total No. of 11 kV feedersX24 Hrs.X No. of days from Apr-JUNE-[Outage duration of all 11 kV feeders during the month in hrs. as in column 8a ]}X100 / [Total No. of 11 kV feedersX24 hrs.X No. of days from  OCTT-2020)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 OCT-2020</t>
  </si>
  <si>
    <t>Total No. of interruption OCT-2020-21</t>
  </si>
  <si>
    <t>Outage due to incoming supply failure (in hrs.)
(OCT -2020-21)</t>
  </si>
  <si>
    <t>Reliability Indices for Towns &amp; Cities
in GESCOM for OCTOBER-2020-21</t>
  </si>
  <si>
    <t>Outage of 11 kV level      
( in Hrs.)
(OCT -2020-21)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</si>
  <si>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 From OCT-2020)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OCT-2020)</t>
  </si>
  <si>
    <t>Outage due to incoming supply failure (in hrs.)
(OCTO-2020-21)</t>
  </si>
  <si>
    <t>Outage of 11 kV level      
( in Hrs.)
(OCT -2020)</t>
  </si>
  <si>
    <t>Relibility for OCT -2020 -21 month</t>
  </si>
  <si>
    <t>Reliability Indices for Rural Areas
in GESCOM  for OCTOBER-2020-21</t>
  </si>
  <si>
    <t>Abstract of 11 kV Feeder Level Reliability Indices  in GESCOM  for the Month of OCTOBER-2020 of FY: 2020-21</t>
  </si>
  <si>
    <t>Outage of 11 kV level      
( in Hrs.) (OCT-2020-21)</t>
  </si>
  <si>
    <t>Outage due to incoming supply failure (in hrs.)
(OCT-2020</t>
  </si>
  <si>
    <t>Total No. of interruption during the month of 
OCTO-2020</t>
  </si>
  <si>
    <t>Reliability for OCT-2020 month</t>
  </si>
  <si>
    <t>Total No. of interruption during the month of OCT-2020-21</t>
  </si>
  <si>
    <t>Chittapur</t>
  </si>
  <si>
    <t>Kalagi</t>
  </si>
  <si>
    <t>*** Feeder realiability index of 11 kV feeder level  ={[Total No. of 11 kV feedersX24 Hrs.X No. of days from Apr-March]-[Outage duration of all 11 kV feeders during the month in hrs. as in column 8a ]}X100 / [Total No. of 11 kV feedersX24 hrs.X No. of days from April-2020
**** Relibility of supply of power to consumers={[Total No. of feedersX24 hrs.X No. of days from Apr-March]-[Sum of outage duration including outages in higher voltages along with 11 kV outage during the month in hrs. as in column 5a+8a ]} X100 / [Total No. of feeders X24 hrs.X No. of days from OCT-2020)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</si>
</sst>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 Light"/>
      <family val="1"/>
      <scheme val="maj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u/>
      <sz val="24"/>
      <name val="Calibri"/>
      <family val="2"/>
      <scheme val="minor"/>
    </font>
    <font>
      <sz val="14"/>
      <name val="Calibri"/>
      <family val="2"/>
      <scheme val="minor"/>
    </font>
    <font>
      <sz val="16"/>
      <name val="Book Antiqua"/>
      <family val="1"/>
    </font>
    <font>
      <sz val="12"/>
      <name val="Book Antiqua"/>
      <family val="1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b/>
      <u/>
      <sz val="24"/>
      <name val="Calibri Light"/>
      <family val="1"/>
      <scheme val="major"/>
    </font>
    <font>
      <sz val="18"/>
      <name val="Calibri Light"/>
      <family val="1"/>
      <scheme val="major"/>
    </font>
    <font>
      <b/>
      <sz val="18"/>
      <name val="Calibri Light"/>
      <family val="1"/>
      <scheme val="major"/>
    </font>
    <font>
      <u/>
      <sz val="24"/>
      <name val="Calibri Light"/>
      <family val="1"/>
      <scheme val="major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sz val="13"/>
      <name val="Calibri Light"/>
      <family val="1"/>
      <scheme val="maj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 Light"/>
      <family val="1"/>
      <scheme val="major"/>
    </font>
    <font>
      <b/>
      <sz val="13"/>
      <name val="Calibri"/>
      <family val="2"/>
      <scheme val="minor"/>
    </font>
    <font>
      <b/>
      <u/>
      <sz val="26"/>
      <name val="Calibri Light"/>
      <family val="1"/>
      <scheme val="major"/>
    </font>
    <font>
      <sz val="11"/>
      <name val="Calibri Light"/>
      <family val="1"/>
      <scheme val="major"/>
    </font>
    <font>
      <sz val="14"/>
      <name val="Arial"/>
      <family val="2"/>
    </font>
    <font>
      <b/>
      <sz val="12"/>
      <name val="Arial"/>
      <family val="2"/>
    </font>
    <font>
      <sz val="18"/>
      <name val="Calibri"/>
      <family val="2"/>
      <scheme val="minor"/>
    </font>
    <font>
      <b/>
      <sz val="12"/>
      <color theme="1"/>
      <name val="Bodoni MT"/>
      <family val="1"/>
    </font>
    <font>
      <sz val="11"/>
      <color theme="1"/>
      <name val="Bodoni MT"/>
      <family val="1"/>
    </font>
    <font>
      <b/>
      <sz val="14"/>
      <name val="Calibri Light"/>
      <family val="1"/>
      <scheme val="major"/>
    </font>
    <font>
      <b/>
      <sz val="16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5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1" fillId="0" borderId="7" xfId="1" applyNumberFormat="1" applyFont="1" applyFill="1" applyBorder="1" applyAlignment="1">
      <alignment horizontal="center" vertical="center"/>
    </xf>
    <xf numFmtId="2" fontId="11" fillId="0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center" vertical="center"/>
    </xf>
    <xf numFmtId="2" fontId="12" fillId="0" borderId="2" xfId="1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1" applyFont="1" applyAlignment="1"/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2" fillId="0" borderId="0" xfId="1" applyFont="1"/>
    <xf numFmtId="0" fontId="8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164" fontId="19" fillId="2" borderId="2" xfId="1" quotePrefix="1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2" fontId="12" fillId="0" borderId="3" xfId="1" applyNumberFormat="1" applyFont="1" applyBorder="1" applyAlignment="1">
      <alignment horizontal="center" vertical="center"/>
    </xf>
    <xf numFmtId="2" fontId="12" fillId="0" borderId="3" xfId="2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2" fontId="18" fillId="0" borderId="2" xfId="1" applyNumberFormat="1" applyFont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2" fontId="12" fillId="2" borderId="2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2" fontId="12" fillId="2" borderId="3" xfId="2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19" fillId="2" borderId="2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2" fontId="19" fillId="2" borderId="2" xfId="1" quotePrefix="1" applyNumberFormat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2" fontId="20" fillId="2" borderId="2" xfId="1" quotePrefix="1" applyNumberFormat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2" fontId="12" fillId="2" borderId="7" xfId="1" applyNumberFormat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2" fontId="18" fillId="2" borderId="2" xfId="1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horizontal="center" vertical="center"/>
    </xf>
    <xf numFmtId="2" fontId="12" fillId="0" borderId="2" xfId="2" applyNumberFormat="1" applyFont="1" applyFill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2" fontId="15" fillId="3" borderId="2" xfId="1" applyNumberFormat="1" applyFont="1" applyFill="1" applyBorder="1" applyAlignment="1">
      <alignment horizontal="center" vertical="center"/>
    </xf>
    <xf numFmtId="2" fontId="18" fillId="3" borderId="2" xfId="1" applyNumberFormat="1" applyFont="1" applyFill="1" applyBorder="1" applyAlignment="1">
      <alignment horizontal="center" vertical="center"/>
    </xf>
    <xf numFmtId="2" fontId="23" fillId="3" borderId="2" xfId="2" applyNumberFormat="1" applyFont="1" applyFill="1" applyBorder="1" applyAlignment="1">
      <alignment horizontal="center" vertical="center" wrapText="1"/>
    </xf>
    <xf numFmtId="0" fontId="4" fillId="0" borderId="2" xfId="1" applyFont="1" applyBorder="1"/>
    <xf numFmtId="0" fontId="24" fillId="0" borderId="0" xfId="1" applyFont="1"/>
    <xf numFmtId="21" fontId="24" fillId="0" borderId="0" xfId="1" applyNumberFormat="1" applyFont="1"/>
    <xf numFmtId="0" fontId="18" fillId="0" borderId="7" xfId="1" applyFont="1" applyBorder="1" applyAlignment="1">
      <alignment horizontal="center" vertical="center"/>
    </xf>
    <xf numFmtId="164" fontId="25" fillId="0" borderId="0" xfId="1" applyNumberFormat="1" applyFont="1"/>
    <xf numFmtId="0" fontId="25" fillId="0" borderId="0" xfId="1" applyFont="1"/>
    <xf numFmtId="0" fontId="2" fillId="0" borderId="0" xfId="1" applyFont="1" applyBorder="1" applyAlignment="1">
      <alignment horizontal="center" vertical="center"/>
    </xf>
    <xf numFmtId="0" fontId="27" fillId="0" borderId="0" xfId="1" applyFont="1" applyFill="1"/>
    <xf numFmtId="0" fontId="28" fillId="0" borderId="0" xfId="1" applyFont="1" applyFill="1" applyBorder="1" applyAlignment="1">
      <alignment horizontal="center"/>
    </xf>
    <xf numFmtId="0" fontId="28" fillId="2" borderId="0" xfId="1" applyFont="1" applyFill="1" applyBorder="1" applyAlignment="1">
      <alignment horizontal="center" vertical="center"/>
    </xf>
    <xf numFmtId="165" fontId="28" fillId="2" borderId="0" xfId="1" applyNumberFormat="1" applyFont="1" applyFill="1" applyBorder="1" applyAlignment="1">
      <alignment horizontal="center"/>
    </xf>
    <xf numFmtId="0" fontId="28" fillId="2" borderId="0" xfId="1" applyFont="1" applyFill="1" applyBorder="1" applyAlignment="1">
      <alignment horizontal="center"/>
    </xf>
    <xf numFmtId="0" fontId="30" fillId="0" borderId="0" xfId="1" applyFont="1" applyFill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165" fontId="30" fillId="2" borderId="2" xfId="1" applyNumberFormat="1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/>
    </xf>
    <xf numFmtId="0" fontId="31" fillId="0" borderId="2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165" fontId="33" fillId="2" borderId="2" xfId="2" applyNumberFormat="1" applyFont="1" applyFill="1" applyBorder="1" applyAlignment="1">
      <alignment horizontal="center" vertical="center" wrapText="1"/>
    </xf>
    <xf numFmtId="165" fontId="32" fillId="0" borderId="2" xfId="2" applyNumberFormat="1" applyFont="1" applyFill="1" applyBorder="1" applyAlignment="1">
      <alignment horizontal="center" vertical="center" wrapText="1"/>
    </xf>
    <xf numFmtId="2" fontId="34" fillId="0" borderId="2" xfId="1" applyNumberFormat="1" applyFont="1" applyBorder="1" applyAlignment="1">
      <alignment horizontal="center" vertical="center"/>
    </xf>
    <xf numFmtId="2" fontId="34" fillId="0" borderId="2" xfId="2" applyNumberFormat="1" applyFont="1" applyFill="1" applyBorder="1" applyAlignment="1">
      <alignment horizontal="center" vertical="center" wrapText="1"/>
    </xf>
    <xf numFmtId="0" fontId="31" fillId="0" borderId="0" xfId="1" applyFont="1" applyFill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165" fontId="32" fillId="2" borderId="2" xfId="0" applyNumberFormat="1" applyFont="1" applyFill="1" applyBorder="1" applyAlignment="1">
      <alignment horizontal="center" vertical="center" wrapText="1"/>
    </xf>
    <xf numFmtId="165" fontId="32" fillId="2" borderId="2" xfId="2" applyNumberFormat="1" applyFont="1" applyFill="1" applyBorder="1" applyAlignment="1">
      <alignment horizontal="center" vertical="center" wrapText="1"/>
    </xf>
    <xf numFmtId="0" fontId="32" fillId="2" borderId="2" xfId="1" applyFont="1" applyFill="1" applyBorder="1" applyAlignment="1">
      <alignment horizontal="center" vertical="center"/>
    </xf>
    <xf numFmtId="21" fontId="31" fillId="0" borderId="0" xfId="1" applyNumberFormat="1" applyFont="1" applyFill="1" applyAlignment="1">
      <alignment horizontal="center" vertical="center"/>
    </xf>
    <xf numFmtId="0" fontId="35" fillId="0" borderId="2" xfId="1" quotePrefix="1" applyFont="1" applyFill="1" applyBorder="1" applyAlignment="1">
      <alignment horizontal="center" vertical="center"/>
    </xf>
    <xf numFmtId="0" fontId="35" fillId="2" borderId="2" xfId="1" applyFont="1" applyFill="1" applyBorder="1" applyAlignment="1">
      <alignment horizontal="center" vertical="center"/>
    </xf>
    <xf numFmtId="0" fontId="35" fillId="0" borderId="2" xfId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1" fontId="32" fillId="2" borderId="2" xfId="1" applyNumberFormat="1" applyFont="1" applyFill="1" applyBorder="1" applyAlignment="1">
      <alignment horizontal="center" vertical="center"/>
    </xf>
    <xf numFmtId="165" fontId="32" fillId="2" borderId="2" xfId="1" applyNumberFormat="1" applyFont="1" applyFill="1" applyBorder="1" applyAlignment="1">
      <alignment horizontal="center" vertical="center"/>
    </xf>
    <xf numFmtId="165" fontId="18" fillId="2" borderId="2" xfId="1" applyNumberFormat="1" applyFont="1" applyFill="1" applyBorder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center"/>
    </xf>
    <xf numFmtId="165" fontId="32" fillId="2" borderId="2" xfId="0" applyNumberFormat="1" applyFont="1" applyFill="1" applyBorder="1" applyAlignment="1">
      <alignment horizontal="center" vertical="center"/>
    </xf>
    <xf numFmtId="0" fontId="31" fillId="0" borderId="3" xfId="1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165" fontId="32" fillId="2" borderId="5" xfId="2" applyNumberFormat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/>
    </xf>
    <xf numFmtId="0" fontId="34" fillId="0" borderId="7" xfId="1" applyFont="1" applyFill="1" applyBorder="1" applyAlignment="1">
      <alignment horizontal="center" vertical="center"/>
    </xf>
    <xf numFmtId="0" fontId="34" fillId="2" borderId="7" xfId="1" applyFont="1" applyFill="1" applyBorder="1" applyAlignment="1">
      <alignment horizontal="center" vertical="center"/>
    </xf>
    <xf numFmtId="165" fontId="32" fillId="2" borderId="7" xfId="0" applyNumberFormat="1" applyFon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/>
    </xf>
    <xf numFmtId="0" fontId="30" fillId="3" borderId="7" xfId="1" applyFont="1" applyFill="1" applyBorder="1" applyAlignment="1">
      <alignment horizontal="center" vertical="center"/>
    </xf>
    <xf numFmtId="0" fontId="36" fillId="3" borderId="2" xfId="1" applyFont="1" applyFill="1" applyBorder="1" applyAlignment="1">
      <alignment horizontal="center" vertical="center"/>
    </xf>
    <xf numFmtId="165" fontId="36" fillId="3" borderId="2" xfId="0" applyNumberFormat="1" applyFont="1" applyFill="1" applyBorder="1" applyAlignment="1">
      <alignment horizontal="center" vertical="center"/>
    </xf>
    <xf numFmtId="1" fontId="36" fillId="3" borderId="2" xfId="1" applyNumberFormat="1" applyFont="1" applyFill="1" applyBorder="1" applyAlignment="1">
      <alignment horizontal="center" vertical="center"/>
    </xf>
    <xf numFmtId="2" fontId="36" fillId="3" borderId="2" xfId="0" applyNumberFormat="1" applyFont="1" applyFill="1" applyBorder="1" applyAlignment="1">
      <alignment horizontal="center" vertical="center"/>
    </xf>
    <xf numFmtId="2" fontId="34" fillId="3" borderId="2" xfId="1" applyNumberFormat="1" applyFont="1" applyFill="1" applyBorder="1" applyAlignment="1">
      <alignment horizontal="center" vertical="center"/>
    </xf>
    <xf numFmtId="2" fontId="37" fillId="3" borderId="2" xfId="1" applyNumberFormat="1" applyFont="1" applyFill="1" applyBorder="1" applyAlignment="1">
      <alignment horizontal="center" vertical="center"/>
    </xf>
    <xf numFmtId="2" fontId="37" fillId="3" borderId="2" xfId="2" applyNumberFormat="1" applyFont="1" applyFill="1" applyBorder="1" applyAlignment="1">
      <alignment horizontal="center" vertical="center" wrapText="1"/>
    </xf>
    <xf numFmtId="0" fontId="31" fillId="3" borderId="0" xfId="1" applyFont="1" applyFill="1" applyAlignment="1">
      <alignment horizontal="center" vertical="center"/>
    </xf>
    <xf numFmtId="21" fontId="27" fillId="0" borderId="0" xfId="1" applyNumberFormat="1" applyFont="1" applyFill="1"/>
    <xf numFmtId="0" fontId="31" fillId="0" borderId="0" xfId="1" applyFont="1" applyFill="1" applyBorder="1" applyAlignment="1">
      <alignment horizontal="center" vertical="center"/>
    </xf>
    <xf numFmtId="0" fontId="31" fillId="0" borderId="0" xfId="1" applyFont="1" applyFill="1"/>
    <xf numFmtId="0" fontId="31" fillId="2" borderId="0" xfId="1" applyFont="1" applyFill="1" applyAlignment="1">
      <alignment horizontal="center" vertical="center"/>
    </xf>
    <xf numFmtId="165" fontId="31" fillId="2" borderId="0" xfId="1" applyNumberFormat="1" applyFont="1" applyFill="1"/>
    <xf numFmtId="0" fontId="31" fillId="2" borderId="0" xfId="1" applyFont="1" applyFill="1"/>
    <xf numFmtId="0" fontId="31" fillId="2" borderId="2" xfId="1" applyFont="1" applyFill="1" applyBorder="1" applyAlignment="1">
      <alignment horizontal="center" vertical="center"/>
    </xf>
    <xf numFmtId="2" fontId="31" fillId="2" borderId="2" xfId="2" applyNumberFormat="1" applyFont="1" applyFill="1" applyBorder="1" applyAlignment="1">
      <alignment horizontal="center" vertical="center" wrapText="1"/>
    </xf>
    <xf numFmtId="2" fontId="31" fillId="0" borderId="2" xfId="2" applyNumberFormat="1" applyFont="1" applyFill="1" applyBorder="1" applyAlignment="1">
      <alignment horizontal="center" vertical="center" wrapText="1"/>
    </xf>
    <xf numFmtId="2" fontId="33" fillId="0" borderId="2" xfId="2" applyNumberFormat="1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center" vertical="center"/>
    </xf>
    <xf numFmtId="2" fontId="31" fillId="2" borderId="2" xfId="0" quotePrefix="1" applyNumberFormat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/>
    </xf>
    <xf numFmtId="2" fontId="31" fillId="2" borderId="7" xfId="1" applyNumberFormat="1" applyFont="1" applyFill="1" applyBorder="1" applyAlignment="1">
      <alignment horizontal="center" vertical="center"/>
    </xf>
    <xf numFmtId="2" fontId="31" fillId="2" borderId="2" xfId="1" applyNumberFormat="1" applyFont="1" applyFill="1" applyBorder="1" applyAlignment="1">
      <alignment horizontal="center" vertical="center"/>
    </xf>
    <xf numFmtId="2" fontId="33" fillId="2" borderId="2" xfId="2" applyNumberFormat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2" fontId="39" fillId="2" borderId="2" xfId="0" quotePrefix="1" applyNumberFormat="1" applyFont="1" applyFill="1" applyBorder="1" applyAlignment="1">
      <alignment horizontal="center" vertical="center" wrapText="1"/>
    </xf>
    <xf numFmtId="2" fontId="40" fillId="2" borderId="3" xfId="1" quotePrefix="1" applyNumberFormat="1" applyFont="1" applyFill="1" applyBorder="1" applyAlignment="1">
      <alignment horizontal="center" vertical="center"/>
    </xf>
    <xf numFmtId="2" fontId="30" fillId="3" borderId="7" xfId="0" applyNumberFormat="1" applyFont="1" applyFill="1" applyBorder="1" applyAlignment="1">
      <alignment horizontal="center" vertical="center"/>
    </xf>
    <xf numFmtId="2" fontId="31" fillId="3" borderId="2" xfId="2" applyNumberFormat="1" applyFont="1" applyFill="1" applyBorder="1" applyAlignment="1">
      <alignment horizontal="center" vertical="center" wrapText="1"/>
    </xf>
    <xf numFmtId="164" fontId="30" fillId="3" borderId="7" xfId="1" applyNumberFormat="1" applyFont="1" applyFill="1" applyBorder="1" applyAlignment="1">
      <alignment horizontal="center" vertical="center"/>
    </xf>
    <xf numFmtId="2" fontId="36" fillId="3" borderId="2" xfId="1" applyNumberFormat="1" applyFont="1" applyFill="1" applyBorder="1" applyAlignment="1">
      <alignment horizontal="center" vertical="center"/>
    </xf>
    <xf numFmtId="2" fontId="30" fillId="3" borderId="7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/>
    </xf>
    <xf numFmtId="0" fontId="30" fillId="0" borderId="2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41" fillId="0" borderId="0" xfId="1" applyFont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42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4" fillId="0" borderId="0" xfId="0" applyFont="1"/>
    <xf numFmtId="0" fontId="43" fillId="0" borderId="2" xfId="0" applyFont="1" applyBorder="1" applyAlignment="1">
      <alignment horizontal="center" vertical="center"/>
    </xf>
    <xf numFmtId="17" fontId="44" fillId="0" borderId="2" xfId="0" applyNumberFormat="1" applyFont="1" applyBorder="1" applyAlignment="1">
      <alignment horizontal="center" vertical="center"/>
    </xf>
    <xf numFmtId="2" fontId="44" fillId="0" borderId="2" xfId="0" applyNumberFormat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wrapText="1"/>
    </xf>
    <xf numFmtId="0" fontId="10" fillId="0" borderId="11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2" fontId="0" fillId="0" borderId="0" xfId="0" applyNumberFormat="1"/>
    <xf numFmtId="2" fontId="11" fillId="2" borderId="7" xfId="1" applyNumberFormat="1" applyFont="1" applyFill="1" applyBorder="1" applyAlignment="1">
      <alignment horizontal="center" vertical="center"/>
    </xf>
    <xf numFmtId="2" fontId="42" fillId="2" borderId="2" xfId="1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0" fillId="2" borderId="0" xfId="0" applyFill="1"/>
    <xf numFmtId="2" fontId="10" fillId="2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/>
    </xf>
    <xf numFmtId="2" fontId="34" fillId="2" borderId="2" xfId="1" applyNumberFormat="1" applyFont="1" applyFill="1" applyBorder="1" applyAlignment="1">
      <alignment horizontal="center" vertical="center"/>
    </xf>
    <xf numFmtId="2" fontId="34" fillId="2" borderId="2" xfId="2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/>
    </xf>
    <xf numFmtId="0" fontId="45" fillId="2" borderId="2" xfId="1" applyFont="1" applyFill="1" applyBorder="1" applyAlignment="1">
      <alignment horizontal="center" vertical="center" wrapText="1"/>
    </xf>
    <xf numFmtId="0" fontId="45" fillId="0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quotePrefix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2" fontId="12" fillId="2" borderId="2" xfId="2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2" fontId="11" fillId="2" borderId="2" xfId="0" quotePrefix="1" applyNumberFormat="1" applyFont="1" applyFill="1" applyBorder="1" applyAlignment="1">
      <alignment horizontal="center" vertical="center" wrapText="1"/>
    </xf>
    <xf numFmtId="2" fontId="25" fillId="2" borderId="3" xfId="1" quotePrefix="1" applyNumberFormat="1" applyFont="1" applyFill="1" applyBorder="1" applyAlignment="1">
      <alignment horizontal="center" vertical="center"/>
    </xf>
    <xf numFmtId="0" fontId="46" fillId="0" borderId="2" xfId="1" applyFont="1" applyFill="1" applyBorder="1" applyAlignment="1">
      <alignment horizontal="center" vertical="center"/>
    </xf>
    <xf numFmtId="0" fontId="46" fillId="0" borderId="2" xfId="1" applyFont="1" applyFill="1" applyBorder="1" applyAlignment="1">
      <alignment horizontal="center" vertical="center" wrapText="1"/>
    </xf>
    <xf numFmtId="0" fontId="46" fillId="0" borderId="3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left"/>
    </xf>
    <xf numFmtId="0" fontId="28" fillId="0" borderId="0" xfId="1" applyFont="1" applyFill="1" applyBorder="1" applyAlignment="1">
      <alignment horizontal="center"/>
    </xf>
    <xf numFmtId="0" fontId="29" fillId="0" borderId="1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/>
    </xf>
    <xf numFmtId="0" fontId="30" fillId="0" borderId="3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165" fontId="30" fillId="2" borderId="3" xfId="1" applyNumberFormat="1" applyFont="1" applyFill="1" applyBorder="1" applyAlignment="1">
      <alignment horizontal="center" vertical="center" wrapText="1"/>
    </xf>
    <xf numFmtId="165" fontId="30" fillId="2" borderId="5" xfId="1" applyNumberFormat="1" applyFont="1" applyFill="1" applyBorder="1" applyAlignment="1">
      <alignment horizontal="center" vertical="center" wrapText="1"/>
    </xf>
    <xf numFmtId="165" fontId="30" fillId="2" borderId="7" xfId="1" applyNumberFormat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wrapText="1"/>
    </xf>
    <xf numFmtId="0" fontId="27" fillId="0" borderId="2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wrapText="1"/>
    </xf>
    <xf numFmtId="0" fontId="31" fillId="0" borderId="2" xfId="1" applyFont="1" applyFill="1" applyBorder="1" applyAlignment="1">
      <alignment horizont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top" wrapText="1"/>
    </xf>
    <xf numFmtId="0" fontId="45" fillId="0" borderId="2" xfId="1" applyFont="1" applyFill="1" applyBorder="1" applyAlignment="1">
      <alignment horizontal="center" vertical="center" wrapText="1"/>
    </xf>
    <xf numFmtId="0" fontId="45" fillId="0" borderId="3" xfId="1" applyFont="1" applyFill="1" applyBorder="1" applyAlignment="1">
      <alignment horizontal="center" vertical="center" wrapText="1"/>
    </xf>
    <xf numFmtId="0" fontId="45" fillId="0" borderId="5" xfId="1" applyFont="1" applyFill="1" applyBorder="1" applyAlignment="1">
      <alignment horizontal="center" vertical="center" wrapText="1"/>
    </xf>
    <xf numFmtId="0" fontId="45" fillId="0" borderId="7" xfId="1" applyFont="1" applyFill="1" applyBorder="1" applyAlignment="1">
      <alignment horizontal="center" vertical="center" wrapText="1"/>
    </xf>
    <xf numFmtId="0" fontId="45" fillId="2" borderId="3" xfId="1" applyFont="1" applyFill="1" applyBorder="1" applyAlignment="1">
      <alignment horizontal="center" vertical="center" wrapText="1"/>
    </xf>
    <xf numFmtId="0" fontId="45" fillId="2" borderId="5" xfId="1" applyFont="1" applyFill="1" applyBorder="1" applyAlignment="1">
      <alignment horizontal="center" vertical="center" wrapText="1"/>
    </xf>
    <xf numFmtId="0" fontId="45" fillId="2" borderId="7" xfId="1" applyFont="1" applyFill="1" applyBorder="1" applyAlignment="1">
      <alignment horizontal="center" vertical="center" wrapText="1"/>
    </xf>
    <xf numFmtId="0" fontId="45" fillId="0" borderId="2" xfId="1" applyFont="1" applyFill="1" applyBorder="1" applyAlignment="1">
      <alignment horizontal="center" vertical="top" wrapText="1"/>
    </xf>
    <xf numFmtId="0" fontId="45" fillId="0" borderId="4" xfId="1" applyFont="1" applyFill="1" applyBorder="1" applyAlignment="1">
      <alignment horizontal="center" vertical="center" wrapText="1"/>
    </xf>
    <xf numFmtId="0" fontId="45" fillId="0" borderId="6" xfId="1" applyFont="1" applyFill="1" applyBorder="1" applyAlignment="1">
      <alignment horizontal="center" vertical="center" wrapText="1"/>
    </xf>
    <xf numFmtId="0" fontId="45" fillId="0" borderId="8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FRI%20-2018-19\FINAL%20FRI%20%20from%20April-2018%20to%20MARCH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-2018  -I"/>
      <sheetName val="April -2018  II"/>
      <sheetName val="April-2018- III"/>
      <sheetName val="Abstract"/>
      <sheetName val="MAY-2018  -I "/>
      <sheetName val="MAY -2018  II "/>
      <sheetName val="MAY-2018- III "/>
      <sheetName val="MAY -18 Abstract "/>
      <sheetName val="MAY -18 Abstract  (2)"/>
      <sheetName val="june-2018  -I "/>
      <sheetName val="june -2018 II "/>
      <sheetName val="june-2018- III"/>
      <sheetName val="june -18 Abstract"/>
      <sheetName val="july-2018  -I "/>
      <sheetName val="july -2018 II"/>
      <sheetName val="july-2018 lll"/>
      <sheetName val="july -18 Abrct "/>
      <sheetName val="Aug-2018-I"/>
      <sheetName val="Aug 2018 II "/>
      <sheetName val="Aug-2018- III "/>
      <sheetName val="Aug-18 ABSTRACT "/>
      <sheetName val="sept-2018-I "/>
      <sheetName val="sept 2018 II "/>
      <sheetName val="sept-2018- III "/>
      <sheetName val="sept-18 ABSTRACT "/>
      <sheetName val="OCT-2018-I "/>
      <sheetName val="OCT-2018 II"/>
      <sheetName val="OCT-2018- III "/>
      <sheetName val="oct abstract-18"/>
      <sheetName val="NOV-2018-I "/>
      <sheetName val="NOV-2018 II"/>
      <sheetName val="NOV-2018- III "/>
      <sheetName val="NOV -18 ABSTRACT "/>
      <sheetName val="DEC-2018-I"/>
      <sheetName val="DEC-2018 II"/>
      <sheetName val="DEC-2018- III"/>
      <sheetName val="DEC -18 ABSTRACT"/>
      <sheetName val="JAN-2019  -I"/>
      <sheetName val="JAN -2019  II"/>
      <sheetName val="JAN-2019- III"/>
      <sheetName val="Abstract Jan-2019"/>
      <sheetName val="FEB-2019-I "/>
      <sheetName val="FEB-2019 II "/>
      <sheetName val="FEB-2019- III "/>
      <sheetName val="FEB-19 ABSTRACT"/>
      <sheetName val="march -2019 I"/>
      <sheetName val="march-2019 II "/>
      <sheetName val="march-2019- III "/>
      <sheetName val="MARCH-19 ABSTRACT"/>
      <sheetName val="TOTAL Abstract"/>
      <sheetName val="TOTAL Abstract "/>
      <sheetName val="April-2019 I"/>
      <sheetName val="April-2019 ii"/>
      <sheetName val="April-2019- III"/>
      <sheetName val="April-19 ABSTRACT "/>
      <sheetName val="TOTAL Abstract (2)"/>
      <sheetName val="march-2020 II "/>
      <sheetName val="FEB-2019  -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1">
          <cell r="K21">
            <v>36969.212646331944</v>
          </cell>
        </row>
      </sheetData>
      <sheetData sheetId="40"/>
      <sheetData sheetId="41"/>
      <sheetData sheetId="42"/>
      <sheetData sheetId="43"/>
      <sheetData sheetId="44"/>
      <sheetData sheetId="45">
        <row r="8">
          <cell r="G8">
            <v>47.959658751493428</v>
          </cell>
        </row>
      </sheetData>
      <sheetData sheetId="46">
        <row r="8">
          <cell r="G8">
            <v>0.32722222222222219</v>
          </cell>
        </row>
      </sheetData>
      <sheetData sheetId="47">
        <row r="8">
          <cell r="G8">
            <v>9.7999999999999989</v>
          </cell>
        </row>
      </sheetData>
      <sheetData sheetId="48"/>
      <sheetData sheetId="49"/>
      <sheetData sheetId="50"/>
      <sheetData sheetId="51">
        <row r="14">
          <cell r="C14">
            <v>125</v>
          </cell>
        </row>
      </sheetData>
      <sheetData sheetId="52">
        <row r="50">
          <cell r="C50">
            <v>167</v>
          </cell>
        </row>
      </sheetData>
      <sheetData sheetId="53">
        <row r="21">
          <cell r="C21">
            <v>1550</v>
          </cell>
        </row>
      </sheetData>
      <sheetData sheetId="54"/>
      <sheetData sheetId="55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5"/>
  <sheetViews>
    <sheetView view="pageBreakPreview" topLeftCell="A4" zoomScale="50" zoomScaleNormal="55" zoomScaleSheetLayoutView="50" workbookViewId="0">
      <selection activeCell="J8" sqref="J8"/>
    </sheetView>
  </sheetViews>
  <sheetFormatPr defaultRowHeight="15" x14ac:dyDescent="0.25"/>
  <cols>
    <col min="1" max="1" width="5.140625" customWidth="1"/>
    <col min="2" max="2" width="14.7109375" customWidth="1"/>
    <col min="3" max="3" width="11.140625" customWidth="1"/>
    <col min="4" max="4" width="11.85546875" customWidth="1"/>
    <col min="5" max="5" width="10.7109375" customWidth="1"/>
    <col min="6" max="6" width="15.7109375" customWidth="1"/>
    <col min="7" max="7" width="14" customWidth="1"/>
    <col min="8" max="8" width="15" customWidth="1"/>
    <col min="9" max="9" width="13.5703125" customWidth="1"/>
    <col min="10" max="10" width="15.7109375" customWidth="1"/>
    <col min="11" max="11" width="21.140625" customWidth="1"/>
    <col min="12" max="12" width="19.5703125" customWidth="1"/>
    <col min="13" max="13" width="13.7109375" customWidth="1"/>
    <col min="14" max="14" width="16.7109375" customWidth="1"/>
    <col min="15" max="15" width="11.7109375" customWidth="1"/>
    <col min="16" max="16" width="21.28515625" customWidth="1"/>
    <col min="17" max="17" width="15.42578125" customWidth="1"/>
    <col min="18" max="18" width="12.5703125" customWidth="1"/>
    <col min="19" max="19" width="11.140625" customWidth="1"/>
  </cols>
  <sheetData>
    <row r="1" spans="1:20" s="1" customFormat="1" ht="36" customHeight="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20" s="1" customFormat="1" ht="52.5" customHeight="1" x14ac:dyDescent="0.25">
      <c r="A2" s="237" t="s">
        <v>129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20" s="2" customFormat="1" ht="31.5" customHeight="1" x14ac:dyDescent="0.25">
      <c r="A3" s="238" t="s">
        <v>1</v>
      </c>
      <c r="B3" s="238" t="s">
        <v>2</v>
      </c>
      <c r="C3" s="239" t="s">
        <v>3</v>
      </c>
      <c r="D3" s="238" t="s">
        <v>4</v>
      </c>
      <c r="E3" s="239" t="s">
        <v>131</v>
      </c>
      <c r="F3" s="239" t="s">
        <v>132</v>
      </c>
      <c r="G3" s="239" t="s">
        <v>133</v>
      </c>
      <c r="H3" s="242" t="s">
        <v>130</v>
      </c>
      <c r="I3" s="242"/>
      <c r="J3" s="242"/>
      <c r="K3" s="245" t="s">
        <v>120</v>
      </c>
      <c r="L3" s="238" t="s">
        <v>134</v>
      </c>
      <c r="M3" s="238"/>
      <c r="N3" s="238"/>
      <c r="O3" s="238"/>
      <c r="P3" s="238" t="s">
        <v>5</v>
      </c>
      <c r="Q3" s="238"/>
      <c r="R3" s="238"/>
      <c r="S3" s="238"/>
    </row>
    <row r="4" spans="1:20" s="2" customFormat="1" ht="24.75" customHeight="1" x14ac:dyDescent="0.25">
      <c r="A4" s="238"/>
      <c r="B4" s="238"/>
      <c r="C4" s="240"/>
      <c r="D4" s="238"/>
      <c r="E4" s="240"/>
      <c r="F4" s="240"/>
      <c r="G4" s="240"/>
      <c r="H4" s="242"/>
      <c r="I4" s="242"/>
      <c r="J4" s="242"/>
      <c r="K4" s="246"/>
      <c r="L4" s="238" t="s">
        <v>6</v>
      </c>
      <c r="M4" s="243" t="s">
        <v>7</v>
      </c>
      <c r="N4" s="243" t="s">
        <v>8</v>
      </c>
      <c r="O4" s="243" t="s">
        <v>9</v>
      </c>
      <c r="P4" s="238" t="s">
        <v>116</v>
      </c>
      <c r="Q4" s="243" t="s">
        <v>10</v>
      </c>
      <c r="R4" s="243" t="s">
        <v>11</v>
      </c>
      <c r="S4" s="243" t="s">
        <v>12</v>
      </c>
    </row>
    <row r="5" spans="1:20" s="2" customFormat="1" ht="146.25" customHeight="1" x14ac:dyDescent="0.25">
      <c r="A5" s="238"/>
      <c r="B5" s="238"/>
      <c r="C5" s="241"/>
      <c r="D5" s="238"/>
      <c r="E5" s="241"/>
      <c r="F5" s="241"/>
      <c r="G5" s="241"/>
      <c r="H5" s="3" t="s">
        <v>13</v>
      </c>
      <c r="I5" s="3" t="s">
        <v>14</v>
      </c>
      <c r="J5" s="3" t="s">
        <v>15</v>
      </c>
      <c r="K5" s="247"/>
      <c r="L5" s="238"/>
      <c r="M5" s="243"/>
      <c r="N5" s="243"/>
      <c r="O5" s="243"/>
      <c r="P5" s="238"/>
      <c r="Q5" s="243"/>
      <c r="R5" s="243"/>
      <c r="S5" s="243"/>
    </row>
    <row r="6" spans="1:20" s="7" customFormat="1" ht="50.25" customHeight="1" x14ac:dyDescent="0.25">
      <c r="A6" s="4">
        <v>1</v>
      </c>
      <c r="B6" s="4">
        <v>2</v>
      </c>
      <c r="C6" s="4">
        <v>3</v>
      </c>
      <c r="D6" s="4">
        <v>4</v>
      </c>
      <c r="E6" s="5" t="s">
        <v>16</v>
      </c>
      <c r="F6" s="4">
        <v>5</v>
      </c>
      <c r="G6" s="4" t="s">
        <v>17</v>
      </c>
      <c r="H6" s="6">
        <v>6</v>
      </c>
      <c r="I6" s="6">
        <v>7</v>
      </c>
      <c r="J6" s="6" t="s">
        <v>18</v>
      </c>
      <c r="K6" s="4" t="s">
        <v>19</v>
      </c>
      <c r="L6" s="4" t="s">
        <v>20</v>
      </c>
      <c r="M6" s="4" t="s">
        <v>21</v>
      </c>
      <c r="N6" s="4" t="s">
        <v>22</v>
      </c>
      <c r="O6" s="4" t="s">
        <v>23</v>
      </c>
      <c r="P6" s="4" t="s">
        <v>24</v>
      </c>
      <c r="Q6" s="4" t="s">
        <v>25</v>
      </c>
      <c r="R6" s="4" t="s">
        <v>26</v>
      </c>
      <c r="S6" s="4" t="s">
        <v>27</v>
      </c>
    </row>
    <row r="7" spans="1:20" s="12" customFormat="1" ht="78" customHeight="1" x14ac:dyDescent="0.25">
      <c r="A7" s="8">
        <v>1</v>
      </c>
      <c r="B7" s="9" t="s">
        <v>28</v>
      </c>
      <c r="C7" s="10">
        <f>'April-2020 I'!C14</f>
        <v>147</v>
      </c>
      <c r="D7" s="10">
        <f>'April-2020 I'!D14</f>
        <v>147</v>
      </c>
      <c r="E7" s="10">
        <f>'April-2020 I'!E14</f>
        <v>6940</v>
      </c>
      <c r="F7" s="11">
        <f>'April-2020 I'!F14</f>
        <v>15.61875</v>
      </c>
      <c r="G7" s="11">
        <f>'April-2020 I'!G14</f>
        <v>15.61875</v>
      </c>
      <c r="H7" s="11">
        <f>'April-2020 I'!H14</f>
        <v>54.331250000000004</v>
      </c>
      <c r="I7" s="11">
        <f>'April-2020 I'!I14</f>
        <v>44.365277777777784</v>
      </c>
      <c r="J7" s="11">
        <f>'April-2020 I'!J14</f>
        <v>98.696527777777789</v>
      </c>
      <c r="K7" s="11">
        <f>'April-2020 I'!K14</f>
        <v>98.696527777777789</v>
      </c>
      <c r="L7" s="11">
        <f>'April-2020 I'!L14</f>
        <v>114.31527777777779</v>
      </c>
      <c r="M7" s="11">
        <f>'April-2020 I'!M14</f>
        <v>0.77765495086923675</v>
      </c>
      <c r="N7" s="11">
        <f>'April-2020 I'!N14</f>
        <v>99.906749312379276</v>
      </c>
      <c r="O7" s="11">
        <f>'April-2020 I'!O14</f>
        <v>99.891992367934833</v>
      </c>
      <c r="P7" s="11">
        <f>'April-2020 I'!P14</f>
        <v>114.31527777777779</v>
      </c>
      <c r="Q7" s="11">
        <f>'April-2020 I'!Q14</f>
        <v>0.77765495086923675</v>
      </c>
      <c r="R7" s="11">
        <f>'April-2020 I'!R14</f>
        <v>99.906749312379276</v>
      </c>
      <c r="S7" s="152">
        <f>'April-2020 I'!S14</f>
        <v>99.891992367934833</v>
      </c>
      <c r="T7" s="151"/>
    </row>
    <row r="8" spans="1:20" s="12" customFormat="1" ht="78" customHeight="1" x14ac:dyDescent="0.25">
      <c r="A8" s="8">
        <v>2</v>
      </c>
      <c r="B8" s="13" t="s">
        <v>29</v>
      </c>
      <c r="C8" s="14">
        <f>'April-2020 ii'!C50</f>
        <v>164</v>
      </c>
      <c r="D8" s="14">
        <f>'April-2020 ii'!D50</f>
        <v>164</v>
      </c>
      <c r="E8" s="14">
        <f>'April-2020 ii'!E50</f>
        <v>7508</v>
      </c>
      <c r="F8" s="15">
        <f>'April-2020 ii'!F50</f>
        <v>10.81527777777778</v>
      </c>
      <c r="G8" s="15">
        <f>'April-2020 ii'!G50</f>
        <v>10.81527777777778</v>
      </c>
      <c r="H8" s="15">
        <f>'April-2020 ii'!H50</f>
        <v>87.891041666666666</v>
      </c>
      <c r="I8" s="15">
        <f>'April-2020 ii'!I50</f>
        <v>71.722777777777779</v>
      </c>
      <c r="J8" s="15">
        <f>'April-2020 ii'!J50</f>
        <v>159.61381944444446</v>
      </c>
      <c r="K8" s="15">
        <f>'April-2020 ii'!K50</f>
        <v>159.61381944444443</v>
      </c>
      <c r="L8" s="15">
        <f>'April-2020 ii'!L50</f>
        <v>170.4290972222222</v>
      </c>
      <c r="M8" s="15">
        <f>'April-2020 ii'!M50</f>
        <v>1.0392018123306233</v>
      </c>
      <c r="N8" s="15">
        <f>'April-2020 ii'!N50</f>
        <v>99.864825694914927</v>
      </c>
      <c r="O8" s="15">
        <f>'April-2020 ii'!O50</f>
        <v>99.855666414954086</v>
      </c>
      <c r="P8" s="15">
        <f>'April-2020 ii'!P50</f>
        <v>170.4290972222222</v>
      </c>
      <c r="Q8" s="15">
        <f>'April-2020 ii'!Q50</f>
        <v>1.0392018123306233</v>
      </c>
      <c r="R8" s="15">
        <f>'April-2020 ii'!R50</f>
        <v>99.864825694914927</v>
      </c>
      <c r="S8" s="15">
        <f>'April-2020 ii'!S50</f>
        <v>99.855666414954086</v>
      </c>
    </row>
    <row r="9" spans="1:20" s="12" customFormat="1" ht="78" customHeight="1" x14ac:dyDescent="0.25">
      <c r="A9" s="8">
        <v>3</v>
      </c>
      <c r="B9" s="9" t="s">
        <v>30</v>
      </c>
      <c r="C9" s="10">
        <f>'April-2020- III'!C21</f>
        <v>1634</v>
      </c>
      <c r="D9" s="10">
        <f>'April-2020- III'!D21</f>
        <v>1634</v>
      </c>
      <c r="E9" s="10">
        <f>'April-2020- III'!E21</f>
        <v>80925</v>
      </c>
      <c r="F9" s="11">
        <f>'April-2020- III'!F21</f>
        <v>125.12152777777777</v>
      </c>
      <c r="G9" s="11">
        <f>'April-2020- III'!G21</f>
        <v>125.12152777777777</v>
      </c>
      <c r="H9" s="11">
        <f>'April-2020- III'!H21</f>
        <v>3752.3215277777772</v>
      </c>
      <c r="I9" s="11">
        <f>'April-2020- III'!I21</f>
        <v>1036.7263888888888</v>
      </c>
      <c r="J9" s="11">
        <f>'April-2020- III'!J21</f>
        <v>4949.9079166666661</v>
      </c>
      <c r="K9" s="11">
        <f>'April-2020- III'!K21</f>
        <v>4949.9079166666661</v>
      </c>
      <c r="L9" s="11">
        <f>'April-2020- III'!L21</f>
        <v>5075.0294444444444</v>
      </c>
      <c r="M9" s="11">
        <f>'April-2020- III'!M21</f>
        <v>3.1058931728546173</v>
      </c>
      <c r="N9" s="11">
        <f>'April-2020- III'!N21</f>
        <v>99.579261192993783</v>
      </c>
      <c r="O9" s="11">
        <f>'April-2020- III'!O21</f>
        <v>99.568625948214645</v>
      </c>
      <c r="P9" s="11">
        <f>'April-2020- III'!P21</f>
        <v>5075.0294444444435</v>
      </c>
      <c r="Q9" s="11">
        <f>'April-2020- III'!Q21</f>
        <v>3.1058931728546164</v>
      </c>
      <c r="R9" s="11">
        <f>'April-2020- III'!R21</f>
        <v>99.579261192993783</v>
      </c>
      <c r="S9" s="11">
        <f>'April-2020- III'!S21</f>
        <v>99.568625948214631</v>
      </c>
    </row>
    <row r="10" spans="1:20" s="18" customFormat="1" ht="54" customHeight="1" x14ac:dyDescent="0.25">
      <c r="A10" s="16" t="s">
        <v>15</v>
      </c>
      <c r="B10" s="17"/>
      <c r="C10" s="9">
        <f t="shared" ref="C10:I10" si="0">SUM(C7:C9)</f>
        <v>1945</v>
      </c>
      <c r="D10" s="9">
        <f t="shared" si="0"/>
        <v>1945</v>
      </c>
      <c r="E10" s="9">
        <f t="shared" si="0"/>
        <v>95373</v>
      </c>
      <c r="F10" s="15">
        <f t="shared" si="0"/>
        <v>151.55555555555554</v>
      </c>
      <c r="G10" s="15">
        <f t="shared" si="0"/>
        <v>151.55555555555554</v>
      </c>
      <c r="H10" s="15">
        <f t="shared" si="0"/>
        <v>3894.5438194444437</v>
      </c>
      <c r="I10" s="15">
        <f t="shared" si="0"/>
        <v>1152.8144444444442</v>
      </c>
      <c r="J10" s="15">
        <f>+H10+I10</f>
        <v>5047.3582638888874</v>
      </c>
      <c r="K10" s="15">
        <f>SUM(K7:K9)</f>
        <v>5208.218263888888</v>
      </c>
      <c r="L10" s="15">
        <f>SUM(L7:L9)</f>
        <v>5359.7738194444446</v>
      </c>
      <c r="M10" s="15">
        <f>L10/C10</f>
        <v>2.7556677734932875</v>
      </c>
      <c r="N10" s="15">
        <f>SUM(N7:N9)/3</f>
        <v>99.783612066762657</v>
      </c>
      <c r="O10" s="15">
        <f>SUM(O7:O9)/3</f>
        <v>99.772094910367855</v>
      </c>
      <c r="P10" s="15">
        <f>+G10+K10</f>
        <v>5359.7738194444437</v>
      </c>
      <c r="Q10" s="15">
        <f>+P10/C10</f>
        <v>2.7556677734932871</v>
      </c>
      <c r="R10" s="15">
        <f>SUM(R7:R9)/3</f>
        <v>99.783612066762657</v>
      </c>
      <c r="S10" s="15">
        <f>SUM(S7:S9)/3</f>
        <v>99.772094910367855</v>
      </c>
    </row>
    <row r="11" spans="1:20" s="23" customFormat="1" ht="41.25" customHeight="1" x14ac:dyDescent="0.25">
      <c r="A11" s="19" t="s">
        <v>31</v>
      </c>
      <c r="B11" s="20"/>
      <c r="C11" s="20"/>
      <c r="D11" s="20"/>
      <c r="E11" s="20"/>
      <c r="F11" s="20"/>
      <c r="G11" s="244" t="s">
        <v>32</v>
      </c>
      <c r="H11" s="244"/>
      <c r="I11" s="244"/>
      <c r="J11" s="21">
        <f>+N10</f>
        <v>99.783612066762657</v>
      </c>
      <c r="K11" s="244" t="s">
        <v>33</v>
      </c>
      <c r="L11" s="244"/>
      <c r="M11" s="21">
        <f>+O10</f>
        <v>99.772094910367855</v>
      </c>
      <c r="N11" s="20"/>
      <c r="O11" s="20" t="s">
        <v>34</v>
      </c>
      <c r="P11" s="20"/>
      <c r="Q11" s="21">
        <f>+(J11+M11)/2</f>
        <v>99.777853488565256</v>
      </c>
      <c r="R11" s="20"/>
      <c r="S11" s="22"/>
    </row>
    <row r="15" spans="1:20" x14ac:dyDescent="0.25">
      <c r="L15" t="s">
        <v>35</v>
      </c>
    </row>
  </sheetData>
  <mergeCells count="23"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0"/>
  <sheetViews>
    <sheetView view="pageBreakPreview" zoomScale="60" zoomScaleNormal="55" workbookViewId="0">
      <selection activeCell="L6" sqref="L6"/>
    </sheetView>
  </sheetViews>
  <sheetFormatPr defaultRowHeight="15" x14ac:dyDescent="0.25"/>
  <cols>
    <col min="1" max="1" width="5.140625" customWidth="1"/>
    <col min="2" max="2" width="14.7109375" customWidth="1"/>
    <col min="3" max="3" width="11.140625" customWidth="1"/>
    <col min="4" max="4" width="11.85546875" customWidth="1"/>
    <col min="5" max="5" width="14.42578125" customWidth="1"/>
    <col min="6" max="6" width="15.7109375" style="187" customWidth="1"/>
    <col min="7" max="7" width="14" customWidth="1"/>
    <col min="8" max="8" width="15" customWidth="1"/>
    <col min="9" max="9" width="13.5703125" customWidth="1"/>
    <col min="10" max="10" width="15.7109375" style="187" customWidth="1"/>
    <col min="11" max="11" width="19.28515625" customWidth="1"/>
    <col min="12" max="12" width="19.5703125" customWidth="1"/>
    <col min="13" max="13" width="14.85546875" customWidth="1"/>
    <col min="14" max="14" width="16.7109375" customWidth="1"/>
    <col min="15" max="15" width="11.7109375" customWidth="1"/>
    <col min="16" max="16" width="21.28515625" customWidth="1"/>
    <col min="17" max="17" width="15.42578125" customWidth="1"/>
    <col min="18" max="18" width="12.5703125" customWidth="1"/>
    <col min="19" max="19" width="11.140625" customWidth="1"/>
  </cols>
  <sheetData>
    <row r="1" spans="1:20" s="1" customFormat="1" ht="36" customHeight="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20" s="1" customFormat="1" ht="52.5" customHeight="1" x14ac:dyDescent="0.25">
      <c r="A2" s="237" t="s">
        <v>164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20" s="2" customFormat="1" ht="31.5" customHeight="1" x14ac:dyDescent="0.25">
      <c r="A3" s="238" t="s">
        <v>1</v>
      </c>
      <c r="B3" s="238" t="s">
        <v>2</v>
      </c>
      <c r="C3" s="239" t="s">
        <v>3</v>
      </c>
      <c r="D3" s="238" t="s">
        <v>4</v>
      </c>
      <c r="E3" s="239" t="s">
        <v>168</v>
      </c>
      <c r="F3" s="290" t="s">
        <v>169</v>
      </c>
      <c r="G3" s="239" t="s">
        <v>133</v>
      </c>
      <c r="H3" s="242" t="s">
        <v>170</v>
      </c>
      <c r="I3" s="242"/>
      <c r="J3" s="242"/>
      <c r="K3" s="245" t="s">
        <v>120</v>
      </c>
      <c r="L3" s="238" t="s">
        <v>171</v>
      </c>
      <c r="M3" s="238"/>
      <c r="N3" s="238"/>
      <c r="O3" s="238"/>
      <c r="P3" s="238" t="s">
        <v>5</v>
      </c>
      <c r="Q3" s="238"/>
      <c r="R3" s="238"/>
      <c r="S3" s="238"/>
    </row>
    <row r="4" spans="1:20" s="2" customFormat="1" ht="24.75" customHeight="1" x14ac:dyDescent="0.25">
      <c r="A4" s="238"/>
      <c r="B4" s="238"/>
      <c r="C4" s="240"/>
      <c r="D4" s="238"/>
      <c r="E4" s="240"/>
      <c r="F4" s="291"/>
      <c r="G4" s="240"/>
      <c r="H4" s="242"/>
      <c r="I4" s="242"/>
      <c r="J4" s="242"/>
      <c r="K4" s="246"/>
      <c r="L4" s="238" t="s">
        <v>6</v>
      </c>
      <c r="M4" s="243" t="s">
        <v>7</v>
      </c>
      <c r="N4" s="243" t="s">
        <v>8</v>
      </c>
      <c r="O4" s="243" t="s">
        <v>9</v>
      </c>
      <c r="P4" s="238" t="s">
        <v>116</v>
      </c>
      <c r="Q4" s="243" t="s">
        <v>10</v>
      </c>
      <c r="R4" s="243" t="s">
        <v>11</v>
      </c>
      <c r="S4" s="243" t="s">
        <v>12</v>
      </c>
    </row>
    <row r="5" spans="1:20" s="2" customFormat="1" ht="146.25" customHeight="1" x14ac:dyDescent="0.25">
      <c r="A5" s="238"/>
      <c r="B5" s="238"/>
      <c r="C5" s="241"/>
      <c r="D5" s="238"/>
      <c r="E5" s="241"/>
      <c r="F5" s="292"/>
      <c r="G5" s="241"/>
      <c r="H5" s="177" t="s">
        <v>13</v>
      </c>
      <c r="I5" s="177" t="s">
        <v>14</v>
      </c>
      <c r="J5" s="182" t="s">
        <v>15</v>
      </c>
      <c r="K5" s="247"/>
      <c r="L5" s="238"/>
      <c r="M5" s="243"/>
      <c r="N5" s="243"/>
      <c r="O5" s="243"/>
      <c r="P5" s="238"/>
      <c r="Q5" s="243"/>
      <c r="R5" s="243"/>
      <c r="S5" s="243"/>
    </row>
    <row r="6" spans="1:20" s="163" customFormat="1" ht="44.25" customHeight="1" x14ac:dyDescent="0.25">
      <c r="A6" s="160">
        <v>1</v>
      </c>
      <c r="B6" s="160">
        <v>2</v>
      </c>
      <c r="C6" s="160">
        <v>3</v>
      </c>
      <c r="D6" s="160">
        <v>4</v>
      </c>
      <c r="E6" s="161" t="s">
        <v>16</v>
      </c>
      <c r="F6" s="162">
        <v>5</v>
      </c>
      <c r="G6" s="160" t="s">
        <v>17</v>
      </c>
      <c r="H6" s="162">
        <v>6</v>
      </c>
      <c r="I6" s="162">
        <v>7</v>
      </c>
      <c r="J6" s="162" t="s">
        <v>18</v>
      </c>
      <c r="K6" s="160" t="s">
        <v>19</v>
      </c>
      <c r="L6" s="160" t="s">
        <v>20</v>
      </c>
      <c r="M6" s="160" t="s">
        <v>21</v>
      </c>
      <c r="N6" s="160" t="s">
        <v>22</v>
      </c>
      <c r="O6" s="160" t="s">
        <v>23</v>
      </c>
      <c r="P6" s="160" t="s">
        <v>24</v>
      </c>
      <c r="Q6" s="160" t="s">
        <v>25</v>
      </c>
      <c r="R6" s="160" t="s">
        <v>26</v>
      </c>
      <c r="S6" s="160" t="s">
        <v>27</v>
      </c>
    </row>
    <row r="7" spans="1:20" s="12" customFormat="1" ht="78" customHeight="1" x14ac:dyDescent="0.25">
      <c r="A7" s="8">
        <v>1</v>
      </c>
      <c r="B7" s="9" t="s">
        <v>28</v>
      </c>
      <c r="C7" s="10">
        <f>'JUNE-2020 I '!C14</f>
        <v>147</v>
      </c>
      <c r="D7" s="10">
        <f>'JUNE-2020 I '!D14</f>
        <v>147</v>
      </c>
      <c r="E7" s="10">
        <f>'JUNE-2020 I '!E14</f>
        <v>9690</v>
      </c>
      <c r="F7" s="184">
        <f>'JUNE-2020 I '!F14</f>
        <v>28.35</v>
      </c>
      <c r="G7" s="11">
        <f>'JUNE-2020 I '!G14</f>
        <v>64.591666666666669</v>
      </c>
      <c r="H7" s="11">
        <f>'JUNE-2020 I '!H14</f>
        <v>111.15069444444444</v>
      </c>
      <c r="I7" s="11">
        <f>'JUNE-2020 I '!I14</f>
        <v>66.86041666666668</v>
      </c>
      <c r="J7" s="184">
        <f>'JUNE-2020 I '!J14</f>
        <v>178.01111111111112</v>
      </c>
      <c r="K7" s="11">
        <f>'JUNE-2020 I '!K14</f>
        <v>387.59930555555547</v>
      </c>
      <c r="L7" s="11">
        <f>'JUNE-2020 I '!L14</f>
        <v>206.36111111111114</v>
      </c>
      <c r="M7" s="11">
        <f>'JUNE-2020 I '!M14</f>
        <v>1.4038170823885112</v>
      </c>
      <c r="N7" s="11">
        <f>'JUNE-2020 I '!N14</f>
        <v>99.831811119509524</v>
      </c>
      <c r="O7" s="11">
        <f>'JUNE-2020 I '!O14</f>
        <v>99.80502540522383</v>
      </c>
      <c r="P7" s="11">
        <f>'JUNE-2020 I '!P14</f>
        <v>452.19097222222217</v>
      </c>
      <c r="Q7" s="11">
        <f>'JUNE-2020 I '!Q14</f>
        <v>3.0761290627362055</v>
      </c>
      <c r="R7" s="11">
        <f>'JUNE-2020 I '!R14</f>
        <v>99.633787504199205</v>
      </c>
      <c r="S7" s="11">
        <f>'JUNE-2020 I '!S14</f>
        <v>99.572759852397752</v>
      </c>
      <c r="T7" s="151"/>
    </row>
    <row r="8" spans="1:20" s="12" customFormat="1" ht="78" customHeight="1" x14ac:dyDescent="0.25">
      <c r="A8" s="8">
        <v>2</v>
      </c>
      <c r="B8" s="13" t="s">
        <v>29</v>
      </c>
      <c r="C8" s="14">
        <f>'JUNE-2020 II '!C50</f>
        <v>164</v>
      </c>
      <c r="D8" s="14">
        <f>'JUNE-2020 II '!D50</f>
        <v>164</v>
      </c>
      <c r="E8" s="14">
        <f>'JUNE-2020 II '!E50</f>
        <v>15044</v>
      </c>
      <c r="F8" s="42">
        <f>'JUNE-2020 II '!F50</f>
        <v>16.5625</v>
      </c>
      <c r="G8" s="15">
        <f>'JUNE-2020 II '!G50</f>
        <v>48.88111111111111</v>
      </c>
      <c r="H8" s="15">
        <f>'JUNE-2020 II '!H50</f>
        <v>202.43680555555559</v>
      </c>
      <c r="I8" s="15">
        <f>'JUNE-2020 II '!I50</f>
        <v>160.97361111111113</v>
      </c>
      <c r="J8" s="42">
        <f>'JUNE-2020 II '!J50</f>
        <v>363.41041666666672</v>
      </c>
      <c r="K8" s="15">
        <f>'JUNE-2020 II '!K50</f>
        <v>801.15951388888891</v>
      </c>
      <c r="L8" s="15">
        <f>'JUNE-2020 II '!L50</f>
        <v>380.21944444444438</v>
      </c>
      <c r="M8" s="15">
        <f>'JUNE-2020 II '!M50</f>
        <v>2.3184112466124658</v>
      </c>
      <c r="N8" s="15">
        <f>'JUNE-2020 II '!N50</f>
        <v>99.692233725722673</v>
      </c>
      <c r="O8" s="15">
        <f>'JUNE-2020 II '!O50</f>
        <v>99.677998437970501</v>
      </c>
      <c r="P8" s="15">
        <f>'JUNE-2020 II '!P50</f>
        <v>850.04062499999998</v>
      </c>
      <c r="Q8" s="15">
        <f>'JUNE-2020 II '!Q50</f>
        <v>5.1831745426829263</v>
      </c>
      <c r="R8" s="15">
        <f>'JUNE-2020 II '!R50</f>
        <v>99.321511251787868</v>
      </c>
      <c r="S8" s="15">
        <f>'JUNE-2020 II '!S50</f>
        <v>99.280114646849597</v>
      </c>
    </row>
    <row r="9" spans="1:20" s="12" customFormat="1" ht="78" customHeight="1" x14ac:dyDescent="0.25">
      <c r="A9" s="8">
        <v>3</v>
      </c>
      <c r="B9" s="9" t="s">
        <v>30</v>
      </c>
      <c r="C9" s="10">
        <f>'JUNE-2020- III '!C21</f>
        <v>1680</v>
      </c>
      <c r="D9" s="10">
        <f>'JUNE-2020- III '!D21</f>
        <v>1680</v>
      </c>
      <c r="E9" s="10">
        <f>'JUNE-2020- III '!E21</f>
        <v>102420</v>
      </c>
      <c r="F9" s="184">
        <f>'JUNE-2020- III '!F21</f>
        <v>195.04722222222222</v>
      </c>
      <c r="G9" s="11">
        <f>'JUNE-2020- III '!G21</f>
        <v>542.02986111111113</v>
      </c>
      <c r="H9" s="11">
        <f>'JUNE-2020- III '!H21</f>
        <v>4058.1826157407413</v>
      </c>
      <c r="I9" s="11">
        <f>'JUNE-2020- III '!I21</f>
        <v>1751.3648958333331</v>
      </c>
      <c r="J9" s="184">
        <f>'JUNE-2020- III '!J21</f>
        <v>5809.5475115740737</v>
      </c>
      <c r="K9" s="11">
        <f>'JUNE-2020- III '!K21</f>
        <v>16439.426539351854</v>
      </c>
      <c r="L9" s="11">
        <f>'JUNE-2020- III '!L21</f>
        <v>6004.5947337962971</v>
      </c>
      <c r="M9" s="11">
        <f>'JUNE-2020- III '!M21</f>
        <v>3.5741635320216054</v>
      </c>
      <c r="N9" s="11">
        <f>'JUNE-2020- III '!N21</f>
        <v>99.519713334029916</v>
      </c>
      <c r="O9" s="11">
        <f>'JUNE-2020- III '!O21</f>
        <v>99.503588398330336</v>
      </c>
      <c r="P9" s="11">
        <f>'JUNE-2020- III '!P21</f>
        <v>16981.456400462965</v>
      </c>
      <c r="Q9" s="11">
        <f>'JUNE-2020- III '!Q21</f>
        <v>10.108009762180336</v>
      </c>
      <c r="R9" s="11">
        <f>'JUNE-2020- III '!R21</f>
        <v>98.640920424987442</v>
      </c>
      <c r="S9" s="11">
        <f>'JUNE-2020- III '!S21</f>
        <v>98.596109755252741</v>
      </c>
    </row>
    <row r="10" spans="1:20" s="168" customFormat="1" ht="54" customHeight="1" x14ac:dyDescent="0.25">
      <c r="A10" s="164" t="s">
        <v>15</v>
      </c>
      <c r="B10" s="165"/>
      <c r="C10" s="166">
        <f t="shared" ref="C10:I10" si="0">SUM(C7:C9)</f>
        <v>1991</v>
      </c>
      <c r="D10" s="166">
        <f t="shared" si="0"/>
        <v>1991</v>
      </c>
      <c r="E10" s="166">
        <f t="shared" si="0"/>
        <v>127154</v>
      </c>
      <c r="F10" s="185">
        <f t="shared" si="0"/>
        <v>239.95972222222221</v>
      </c>
      <c r="G10" s="167">
        <f t="shared" si="0"/>
        <v>655.5026388888889</v>
      </c>
      <c r="H10" s="167">
        <f t="shared" si="0"/>
        <v>4371.7701157407409</v>
      </c>
      <c r="I10" s="167">
        <f t="shared" si="0"/>
        <v>1979.1989236111108</v>
      </c>
      <c r="J10" s="185">
        <f>+H10+I10</f>
        <v>6350.9690393518522</v>
      </c>
      <c r="K10" s="167">
        <f>SUM(K7:K9)</f>
        <v>17628.185358796298</v>
      </c>
      <c r="L10" s="167">
        <f>SUM(L7:L9)</f>
        <v>6591.1752893518524</v>
      </c>
      <c r="M10" s="167">
        <f>L10/C10</f>
        <v>3.3104848263947022</v>
      </c>
      <c r="N10" s="167">
        <f>SUM(N7:N9)/3</f>
        <v>99.681252726420709</v>
      </c>
      <c r="O10" s="167">
        <f>SUM(O7:O9)/3</f>
        <v>99.662204080508218</v>
      </c>
      <c r="P10" s="167">
        <f>+G10+K10</f>
        <v>18283.687997685185</v>
      </c>
      <c r="Q10" s="167">
        <f>+P10/C10</f>
        <v>9.183168255994568</v>
      </c>
      <c r="R10" s="167">
        <f>SUM(R7:R9)/3</f>
        <v>99.198739726991505</v>
      </c>
      <c r="S10" s="167">
        <f>SUM(S7:S9)/3</f>
        <v>99.149661418166701</v>
      </c>
    </row>
    <row r="11" spans="1:20" s="23" customFormat="1" ht="41.25" customHeight="1" x14ac:dyDescent="0.25">
      <c r="A11" s="19" t="s">
        <v>31</v>
      </c>
      <c r="B11" s="176"/>
      <c r="C11" s="176"/>
      <c r="D11" s="176"/>
      <c r="E11" s="176"/>
      <c r="F11" s="186"/>
      <c r="G11" s="244" t="s">
        <v>32</v>
      </c>
      <c r="H11" s="244"/>
      <c r="I11" s="244"/>
      <c r="J11" s="188">
        <f>+N10</f>
        <v>99.681252726420709</v>
      </c>
      <c r="K11" s="244" t="s">
        <v>33</v>
      </c>
      <c r="L11" s="244"/>
      <c r="M11" s="21">
        <f>+O10</f>
        <v>99.662204080508218</v>
      </c>
      <c r="N11" s="176"/>
      <c r="O11" s="176" t="s">
        <v>34</v>
      </c>
      <c r="P11" s="176"/>
      <c r="Q11" s="21">
        <f>+(J11+M11)/2</f>
        <v>99.671728403464471</v>
      </c>
      <c r="R11" s="176"/>
      <c r="S11" s="22"/>
    </row>
    <row r="15" spans="1:20" x14ac:dyDescent="0.25">
      <c r="L15" t="s">
        <v>35</v>
      </c>
    </row>
    <row r="20" spans="5:5" x14ac:dyDescent="0.25">
      <c r="E20" s="183"/>
    </row>
  </sheetData>
  <mergeCells count="23"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zoomScale="60" workbookViewId="0">
      <selection activeCell="G8" sqref="G8"/>
    </sheetView>
  </sheetViews>
  <sheetFormatPr defaultRowHeight="12.75" x14ac:dyDescent="0.2"/>
  <cols>
    <col min="1" max="1" width="3.5703125" style="72" customWidth="1"/>
    <col min="2" max="2" width="13" style="28" customWidth="1"/>
    <col min="3" max="3" width="11.28515625" style="28" customWidth="1"/>
    <col min="4" max="4" width="9.42578125" style="28" customWidth="1"/>
    <col min="5" max="5" width="10.85546875" style="28" customWidth="1"/>
    <col min="6" max="6" width="12.85546875" style="28" customWidth="1"/>
    <col min="7" max="7" width="15.28515625" style="28" customWidth="1"/>
    <col min="8" max="8" width="16.7109375" style="28" customWidth="1"/>
    <col min="9" max="9" width="15.28515625" style="28" customWidth="1"/>
    <col min="10" max="10" width="15" style="28" customWidth="1"/>
    <col min="11" max="11" width="16.140625" style="28" customWidth="1"/>
    <col min="12" max="12" width="17.5703125" style="28" customWidth="1"/>
    <col min="13" max="13" width="15.42578125" style="28" customWidth="1"/>
    <col min="14" max="14" width="10.85546875" style="28" customWidth="1"/>
    <col min="15" max="15" width="11.42578125" style="28" customWidth="1"/>
    <col min="16" max="17" width="14.5703125" style="28" customWidth="1"/>
    <col min="18" max="18" width="11.85546875" style="28" customWidth="1"/>
    <col min="19" max="19" width="13" style="28" customWidth="1"/>
    <col min="20" max="23" width="9.140625" style="28"/>
    <col min="24" max="24" width="11.5703125" style="28" bestFit="1" customWidth="1"/>
    <col min="25" max="257" width="9.140625" style="28"/>
    <col min="258" max="258" width="3.5703125" style="28" customWidth="1"/>
    <col min="259" max="259" width="13.85546875" style="28" customWidth="1"/>
    <col min="260" max="260" width="12.28515625" style="28" bestFit="1" customWidth="1"/>
    <col min="261" max="261" width="10.5703125" style="28" customWidth="1"/>
    <col min="262" max="262" width="15.28515625" style="28" customWidth="1"/>
    <col min="263" max="263" width="14.5703125" style="28" customWidth="1"/>
    <col min="264" max="264" width="13.42578125" style="28" customWidth="1"/>
    <col min="265" max="265" width="15.140625" style="28" customWidth="1"/>
    <col min="266" max="266" width="9.28515625" style="28" customWidth="1"/>
    <col min="267" max="267" width="11.85546875" style="28" customWidth="1"/>
    <col min="268" max="268" width="14.5703125" style="28" customWidth="1"/>
    <col min="269" max="269" width="17" style="28" customWidth="1"/>
    <col min="270" max="270" width="10.85546875" style="28" customWidth="1"/>
    <col min="271" max="271" width="13.7109375" style="28" customWidth="1"/>
    <col min="272" max="272" width="14.5703125" style="28" customWidth="1"/>
    <col min="273" max="273" width="17" style="28" customWidth="1"/>
    <col min="274" max="274" width="11.85546875" style="28" customWidth="1"/>
    <col min="275" max="275" width="13.7109375" style="28" customWidth="1"/>
    <col min="276" max="513" width="9.140625" style="28"/>
    <col min="514" max="514" width="3.5703125" style="28" customWidth="1"/>
    <col min="515" max="515" width="13.85546875" style="28" customWidth="1"/>
    <col min="516" max="516" width="12.28515625" style="28" bestFit="1" customWidth="1"/>
    <col min="517" max="517" width="10.5703125" style="28" customWidth="1"/>
    <col min="518" max="518" width="15.28515625" style="28" customWidth="1"/>
    <col min="519" max="519" width="14.5703125" style="28" customWidth="1"/>
    <col min="520" max="520" width="13.42578125" style="28" customWidth="1"/>
    <col min="521" max="521" width="15.140625" style="28" customWidth="1"/>
    <col min="522" max="522" width="9.28515625" style="28" customWidth="1"/>
    <col min="523" max="523" width="11.85546875" style="28" customWidth="1"/>
    <col min="524" max="524" width="14.5703125" style="28" customWidth="1"/>
    <col min="525" max="525" width="17" style="28" customWidth="1"/>
    <col min="526" max="526" width="10.85546875" style="28" customWidth="1"/>
    <col min="527" max="527" width="13.7109375" style="28" customWidth="1"/>
    <col min="528" max="528" width="14.5703125" style="28" customWidth="1"/>
    <col min="529" max="529" width="17" style="28" customWidth="1"/>
    <col min="530" max="530" width="11.85546875" style="28" customWidth="1"/>
    <col min="531" max="531" width="13.7109375" style="28" customWidth="1"/>
    <col min="532" max="769" width="9.140625" style="28"/>
    <col min="770" max="770" width="3.5703125" style="28" customWidth="1"/>
    <col min="771" max="771" width="13.85546875" style="28" customWidth="1"/>
    <col min="772" max="772" width="12.28515625" style="28" bestFit="1" customWidth="1"/>
    <col min="773" max="773" width="10.5703125" style="28" customWidth="1"/>
    <col min="774" max="774" width="15.28515625" style="28" customWidth="1"/>
    <col min="775" max="775" width="14.5703125" style="28" customWidth="1"/>
    <col min="776" max="776" width="13.42578125" style="28" customWidth="1"/>
    <col min="777" max="777" width="15.140625" style="28" customWidth="1"/>
    <col min="778" max="778" width="9.28515625" style="28" customWidth="1"/>
    <col min="779" max="779" width="11.85546875" style="28" customWidth="1"/>
    <col min="780" max="780" width="14.5703125" style="28" customWidth="1"/>
    <col min="781" max="781" width="17" style="28" customWidth="1"/>
    <col min="782" max="782" width="10.85546875" style="28" customWidth="1"/>
    <col min="783" max="783" width="13.7109375" style="28" customWidth="1"/>
    <col min="784" max="784" width="14.5703125" style="28" customWidth="1"/>
    <col min="785" max="785" width="17" style="28" customWidth="1"/>
    <col min="786" max="786" width="11.85546875" style="28" customWidth="1"/>
    <col min="787" max="787" width="13.7109375" style="28" customWidth="1"/>
    <col min="788" max="1025" width="9.140625" style="28"/>
    <col min="1026" max="1026" width="3.5703125" style="28" customWidth="1"/>
    <col min="1027" max="1027" width="13.85546875" style="28" customWidth="1"/>
    <col min="1028" max="1028" width="12.28515625" style="28" bestFit="1" customWidth="1"/>
    <col min="1029" max="1029" width="10.5703125" style="28" customWidth="1"/>
    <col min="1030" max="1030" width="15.28515625" style="28" customWidth="1"/>
    <col min="1031" max="1031" width="14.5703125" style="28" customWidth="1"/>
    <col min="1032" max="1032" width="13.42578125" style="28" customWidth="1"/>
    <col min="1033" max="1033" width="15.140625" style="28" customWidth="1"/>
    <col min="1034" max="1034" width="9.28515625" style="28" customWidth="1"/>
    <col min="1035" max="1035" width="11.85546875" style="28" customWidth="1"/>
    <col min="1036" max="1036" width="14.5703125" style="28" customWidth="1"/>
    <col min="1037" max="1037" width="17" style="28" customWidth="1"/>
    <col min="1038" max="1038" width="10.85546875" style="28" customWidth="1"/>
    <col min="1039" max="1039" width="13.7109375" style="28" customWidth="1"/>
    <col min="1040" max="1040" width="14.5703125" style="28" customWidth="1"/>
    <col min="1041" max="1041" width="17" style="28" customWidth="1"/>
    <col min="1042" max="1042" width="11.85546875" style="28" customWidth="1"/>
    <col min="1043" max="1043" width="13.7109375" style="28" customWidth="1"/>
    <col min="1044" max="1281" width="9.140625" style="28"/>
    <col min="1282" max="1282" width="3.5703125" style="28" customWidth="1"/>
    <col min="1283" max="1283" width="13.85546875" style="28" customWidth="1"/>
    <col min="1284" max="1284" width="12.28515625" style="28" bestFit="1" customWidth="1"/>
    <col min="1285" max="1285" width="10.5703125" style="28" customWidth="1"/>
    <col min="1286" max="1286" width="15.28515625" style="28" customWidth="1"/>
    <col min="1287" max="1287" width="14.5703125" style="28" customWidth="1"/>
    <col min="1288" max="1288" width="13.42578125" style="28" customWidth="1"/>
    <col min="1289" max="1289" width="15.140625" style="28" customWidth="1"/>
    <col min="1290" max="1290" width="9.28515625" style="28" customWidth="1"/>
    <col min="1291" max="1291" width="11.85546875" style="28" customWidth="1"/>
    <col min="1292" max="1292" width="14.5703125" style="28" customWidth="1"/>
    <col min="1293" max="1293" width="17" style="28" customWidth="1"/>
    <col min="1294" max="1294" width="10.85546875" style="28" customWidth="1"/>
    <col min="1295" max="1295" width="13.7109375" style="28" customWidth="1"/>
    <col min="1296" max="1296" width="14.5703125" style="28" customWidth="1"/>
    <col min="1297" max="1297" width="17" style="28" customWidth="1"/>
    <col min="1298" max="1298" width="11.85546875" style="28" customWidth="1"/>
    <col min="1299" max="1299" width="13.7109375" style="28" customWidth="1"/>
    <col min="1300" max="1537" width="9.140625" style="28"/>
    <col min="1538" max="1538" width="3.5703125" style="28" customWidth="1"/>
    <col min="1539" max="1539" width="13.85546875" style="28" customWidth="1"/>
    <col min="1540" max="1540" width="12.28515625" style="28" bestFit="1" customWidth="1"/>
    <col min="1541" max="1541" width="10.5703125" style="28" customWidth="1"/>
    <col min="1542" max="1542" width="15.28515625" style="28" customWidth="1"/>
    <col min="1543" max="1543" width="14.5703125" style="28" customWidth="1"/>
    <col min="1544" max="1544" width="13.42578125" style="28" customWidth="1"/>
    <col min="1545" max="1545" width="15.140625" style="28" customWidth="1"/>
    <col min="1546" max="1546" width="9.28515625" style="28" customWidth="1"/>
    <col min="1547" max="1547" width="11.85546875" style="28" customWidth="1"/>
    <col min="1548" max="1548" width="14.5703125" style="28" customWidth="1"/>
    <col min="1549" max="1549" width="17" style="28" customWidth="1"/>
    <col min="1550" max="1550" width="10.85546875" style="28" customWidth="1"/>
    <col min="1551" max="1551" width="13.7109375" style="28" customWidth="1"/>
    <col min="1552" max="1552" width="14.5703125" style="28" customWidth="1"/>
    <col min="1553" max="1553" width="17" style="28" customWidth="1"/>
    <col min="1554" max="1554" width="11.85546875" style="28" customWidth="1"/>
    <col min="1555" max="1555" width="13.7109375" style="28" customWidth="1"/>
    <col min="1556" max="1793" width="9.140625" style="28"/>
    <col min="1794" max="1794" width="3.5703125" style="28" customWidth="1"/>
    <col min="1795" max="1795" width="13.85546875" style="28" customWidth="1"/>
    <col min="1796" max="1796" width="12.28515625" style="28" bestFit="1" customWidth="1"/>
    <col min="1797" max="1797" width="10.5703125" style="28" customWidth="1"/>
    <col min="1798" max="1798" width="15.28515625" style="28" customWidth="1"/>
    <col min="1799" max="1799" width="14.5703125" style="28" customWidth="1"/>
    <col min="1800" max="1800" width="13.42578125" style="28" customWidth="1"/>
    <col min="1801" max="1801" width="15.140625" style="28" customWidth="1"/>
    <col min="1802" max="1802" width="9.28515625" style="28" customWidth="1"/>
    <col min="1803" max="1803" width="11.85546875" style="28" customWidth="1"/>
    <col min="1804" max="1804" width="14.5703125" style="28" customWidth="1"/>
    <col min="1805" max="1805" width="17" style="28" customWidth="1"/>
    <col min="1806" max="1806" width="10.85546875" style="28" customWidth="1"/>
    <col min="1807" max="1807" width="13.7109375" style="28" customWidth="1"/>
    <col min="1808" max="1808" width="14.5703125" style="28" customWidth="1"/>
    <col min="1809" max="1809" width="17" style="28" customWidth="1"/>
    <col min="1810" max="1810" width="11.85546875" style="28" customWidth="1"/>
    <col min="1811" max="1811" width="13.7109375" style="28" customWidth="1"/>
    <col min="1812" max="2049" width="9.140625" style="28"/>
    <col min="2050" max="2050" width="3.5703125" style="28" customWidth="1"/>
    <col min="2051" max="2051" width="13.85546875" style="28" customWidth="1"/>
    <col min="2052" max="2052" width="12.28515625" style="28" bestFit="1" customWidth="1"/>
    <col min="2053" max="2053" width="10.5703125" style="28" customWidth="1"/>
    <col min="2054" max="2054" width="15.28515625" style="28" customWidth="1"/>
    <col min="2055" max="2055" width="14.5703125" style="28" customWidth="1"/>
    <col min="2056" max="2056" width="13.42578125" style="28" customWidth="1"/>
    <col min="2057" max="2057" width="15.140625" style="28" customWidth="1"/>
    <col min="2058" max="2058" width="9.28515625" style="28" customWidth="1"/>
    <col min="2059" max="2059" width="11.85546875" style="28" customWidth="1"/>
    <col min="2060" max="2060" width="14.5703125" style="28" customWidth="1"/>
    <col min="2061" max="2061" width="17" style="28" customWidth="1"/>
    <col min="2062" max="2062" width="10.85546875" style="28" customWidth="1"/>
    <col min="2063" max="2063" width="13.7109375" style="28" customWidth="1"/>
    <col min="2064" max="2064" width="14.5703125" style="28" customWidth="1"/>
    <col min="2065" max="2065" width="17" style="28" customWidth="1"/>
    <col min="2066" max="2066" width="11.85546875" style="28" customWidth="1"/>
    <col min="2067" max="2067" width="13.7109375" style="28" customWidth="1"/>
    <col min="2068" max="2305" width="9.140625" style="28"/>
    <col min="2306" max="2306" width="3.5703125" style="28" customWidth="1"/>
    <col min="2307" max="2307" width="13.85546875" style="28" customWidth="1"/>
    <col min="2308" max="2308" width="12.28515625" style="28" bestFit="1" customWidth="1"/>
    <col min="2309" max="2309" width="10.5703125" style="28" customWidth="1"/>
    <col min="2310" max="2310" width="15.28515625" style="28" customWidth="1"/>
    <col min="2311" max="2311" width="14.5703125" style="28" customWidth="1"/>
    <col min="2312" max="2312" width="13.42578125" style="28" customWidth="1"/>
    <col min="2313" max="2313" width="15.140625" style="28" customWidth="1"/>
    <col min="2314" max="2314" width="9.28515625" style="28" customWidth="1"/>
    <col min="2315" max="2315" width="11.85546875" style="28" customWidth="1"/>
    <col min="2316" max="2316" width="14.5703125" style="28" customWidth="1"/>
    <col min="2317" max="2317" width="17" style="28" customWidth="1"/>
    <col min="2318" max="2318" width="10.85546875" style="28" customWidth="1"/>
    <col min="2319" max="2319" width="13.7109375" style="28" customWidth="1"/>
    <col min="2320" max="2320" width="14.5703125" style="28" customWidth="1"/>
    <col min="2321" max="2321" width="17" style="28" customWidth="1"/>
    <col min="2322" max="2322" width="11.85546875" style="28" customWidth="1"/>
    <col min="2323" max="2323" width="13.7109375" style="28" customWidth="1"/>
    <col min="2324" max="2561" width="9.140625" style="28"/>
    <col min="2562" max="2562" width="3.5703125" style="28" customWidth="1"/>
    <col min="2563" max="2563" width="13.85546875" style="28" customWidth="1"/>
    <col min="2564" max="2564" width="12.28515625" style="28" bestFit="1" customWidth="1"/>
    <col min="2565" max="2565" width="10.5703125" style="28" customWidth="1"/>
    <col min="2566" max="2566" width="15.28515625" style="28" customWidth="1"/>
    <col min="2567" max="2567" width="14.5703125" style="28" customWidth="1"/>
    <col min="2568" max="2568" width="13.42578125" style="28" customWidth="1"/>
    <col min="2569" max="2569" width="15.140625" style="28" customWidth="1"/>
    <col min="2570" max="2570" width="9.28515625" style="28" customWidth="1"/>
    <col min="2571" max="2571" width="11.85546875" style="28" customWidth="1"/>
    <col min="2572" max="2572" width="14.5703125" style="28" customWidth="1"/>
    <col min="2573" max="2573" width="17" style="28" customWidth="1"/>
    <col min="2574" max="2574" width="10.85546875" style="28" customWidth="1"/>
    <col min="2575" max="2575" width="13.7109375" style="28" customWidth="1"/>
    <col min="2576" max="2576" width="14.5703125" style="28" customWidth="1"/>
    <col min="2577" max="2577" width="17" style="28" customWidth="1"/>
    <col min="2578" max="2578" width="11.85546875" style="28" customWidth="1"/>
    <col min="2579" max="2579" width="13.7109375" style="28" customWidth="1"/>
    <col min="2580" max="2817" width="9.140625" style="28"/>
    <col min="2818" max="2818" width="3.5703125" style="28" customWidth="1"/>
    <col min="2819" max="2819" width="13.85546875" style="28" customWidth="1"/>
    <col min="2820" max="2820" width="12.28515625" style="28" bestFit="1" customWidth="1"/>
    <col min="2821" max="2821" width="10.5703125" style="28" customWidth="1"/>
    <col min="2822" max="2822" width="15.28515625" style="28" customWidth="1"/>
    <col min="2823" max="2823" width="14.5703125" style="28" customWidth="1"/>
    <col min="2824" max="2824" width="13.42578125" style="28" customWidth="1"/>
    <col min="2825" max="2825" width="15.140625" style="28" customWidth="1"/>
    <col min="2826" max="2826" width="9.28515625" style="28" customWidth="1"/>
    <col min="2827" max="2827" width="11.85546875" style="28" customWidth="1"/>
    <col min="2828" max="2828" width="14.5703125" style="28" customWidth="1"/>
    <col min="2829" max="2829" width="17" style="28" customWidth="1"/>
    <col min="2830" max="2830" width="10.85546875" style="28" customWidth="1"/>
    <col min="2831" max="2831" width="13.7109375" style="28" customWidth="1"/>
    <col min="2832" max="2832" width="14.5703125" style="28" customWidth="1"/>
    <col min="2833" max="2833" width="17" style="28" customWidth="1"/>
    <col min="2834" max="2834" width="11.85546875" style="28" customWidth="1"/>
    <col min="2835" max="2835" width="13.7109375" style="28" customWidth="1"/>
    <col min="2836" max="3073" width="9.140625" style="28"/>
    <col min="3074" max="3074" width="3.5703125" style="28" customWidth="1"/>
    <col min="3075" max="3075" width="13.85546875" style="28" customWidth="1"/>
    <col min="3076" max="3076" width="12.28515625" style="28" bestFit="1" customWidth="1"/>
    <col min="3077" max="3077" width="10.5703125" style="28" customWidth="1"/>
    <col min="3078" max="3078" width="15.28515625" style="28" customWidth="1"/>
    <col min="3079" max="3079" width="14.5703125" style="28" customWidth="1"/>
    <col min="3080" max="3080" width="13.42578125" style="28" customWidth="1"/>
    <col min="3081" max="3081" width="15.140625" style="28" customWidth="1"/>
    <col min="3082" max="3082" width="9.28515625" style="28" customWidth="1"/>
    <col min="3083" max="3083" width="11.85546875" style="28" customWidth="1"/>
    <col min="3084" max="3084" width="14.5703125" style="28" customWidth="1"/>
    <col min="3085" max="3085" width="17" style="28" customWidth="1"/>
    <col min="3086" max="3086" width="10.85546875" style="28" customWidth="1"/>
    <col min="3087" max="3087" width="13.7109375" style="28" customWidth="1"/>
    <col min="3088" max="3088" width="14.5703125" style="28" customWidth="1"/>
    <col min="3089" max="3089" width="17" style="28" customWidth="1"/>
    <col min="3090" max="3090" width="11.85546875" style="28" customWidth="1"/>
    <col min="3091" max="3091" width="13.7109375" style="28" customWidth="1"/>
    <col min="3092" max="3329" width="9.140625" style="28"/>
    <col min="3330" max="3330" width="3.5703125" style="28" customWidth="1"/>
    <col min="3331" max="3331" width="13.85546875" style="28" customWidth="1"/>
    <col min="3332" max="3332" width="12.28515625" style="28" bestFit="1" customWidth="1"/>
    <col min="3333" max="3333" width="10.5703125" style="28" customWidth="1"/>
    <col min="3334" max="3334" width="15.28515625" style="28" customWidth="1"/>
    <col min="3335" max="3335" width="14.5703125" style="28" customWidth="1"/>
    <col min="3336" max="3336" width="13.42578125" style="28" customWidth="1"/>
    <col min="3337" max="3337" width="15.140625" style="28" customWidth="1"/>
    <col min="3338" max="3338" width="9.28515625" style="28" customWidth="1"/>
    <col min="3339" max="3339" width="11.85546875" style="28" customWidth="1"/>
    <col min="3340" max="3340" width="14.5703125" style="28" customWidth="1"/>
    <col min="3341" max="3341" width="17" style="28" customWidth="1"/>
    <col min="3342" max="3342" width="10.85546875" style="28" customWidth="1"/>
    <col min="3343" max="3343" width="13.7109375" style="28" customWidth="1"/>
    <col min="3344" max="3344" width="14.5703125" style="28" customWidth="1"/>
    <col min="3345" max="3345" width="17" style="28" customWidth="1"/>
    <col min="3346" max="3346" width="11.85546875" style="28" customWidth="1"/>
    <col min="3347" max="3347" width="13.7109375" style="28" customWidth="1"/>
    <col min="3348" max="3585" width="9.140625" style="28"/>
    <col min="3586" max="3586" width="3.5703125" style="28" customWidth="1"/>
    <col min="3587" max="3587" width="13.85546875" style="28" customWidth="1"/>
    <col min="3588" max="3588" width="12.28515625" style="28" bestFit="1" customWidth="1"/>
    <col min="3589" max="3589" width="10.5703125" style="28" customWidth="1"/>
    <col min="3590" max="3590" width="15.28515625" style="28" customWidth="1"/>
    <col min="3591" max="3591" width="14.5703125" style="28" customWidth="1"/>
    <col min="3592" max="3592" width="13.42578125" style="28" customWidth="1"/>
    <col min="3593" max="3593" width="15.140625" style="28" customWidth="1"/>
    <col min="3594" max="3594" width="9.28515625" style="28" customWidth="1"/>
    <col min="3595" max="3595" width="11.85546875" style="28" customWidth="1"/>
    <col min="3596" max="3596" width="14.5703125" style="28" customWidth="1"/>
    <col min="3597" max="3597" width="17" style="28" customWidth="1"/>
    <col min="3598" max="3598" width="10.85546875" style="28" customWidth="1"/>
    <col min="3599" max="3599" width="13.7109375" style="28" customWidth="1"/>
    <col min="3600" max="3600" width="14.5703125" style="28" customWidth="1"/>
    <col min="3601" max="3601" width="17" style="28" customWidth="1"/>
    <col min="3602" max="3602" width="11.85546875" style="28" customWidth="1"/>
    <col min="3603" max="3603" width="13.7109375" style="28" customWidth="1"/>
    <col min="3604" max="3841" width="9.140625" style="28"/>
    <col min="3842" max="3842" width="3.5703125" style="28" customWidth="1"/>
    <col min="3843" max="3843" width="13.85546875" style="28" customWidth="1"/>
    <col min="3844" max="3844" width="12.28515625" style="28" bestFit="1" customWidth="1"/>
    <col min="3845" max="3845" width="10.5703125" style="28" customWidth="1"/>
    <col min="3846" max="3846" width="15.28515625" style="28" customWidth="1"/>
    <col min="3847" max="3847" width="14.5703125" style="28" customWidth="1"/>
    <col min="3848" max="3848" width="13.42578125" style="28" customWidth="1"/>
    <col min="3849" max="3849" width="15.140625" style="28" customWidth="1"/>
    <col min="3850" max="3850" width="9.28515625" style="28" customWidth="1"/>
    <col min="3851" max="3851" width="11.85546875" style="28" customWidth="1"/>
    <col min="3852" max="3852" width="14.5703125" style="28" customWidth="1"/>
    <col min="3853" max="3853" width="17" style="28" customWidth="1"/>
    <col min="3854" max="3854" width="10.85546875" style="28" customWidth="1"/>
    <col min="3855" max="3855" width="13.7109375" style="28" customWidth="1"/>
    <col min="3856" max="3856" width="14.5703125" style="28" customWidth="1"/>
    <col min="3857" max="3857" width="17" style="28" customWidth="1"/>
    <col min="3858" max="3858" width="11.85546875" style="28" customWidth="1"/>
    <col min="3859" max="3859" width="13.7109375" style="28" customWidth="1"/>
    <col min="3860" max="4097" width="9.140625" style="28"/>
    <col min="4098" max="4098" width="3.5703125" style="28" customWidth="1"/>
    <col min="4099" max="4099" width="13.85546875" style="28" customWidth="1"/>
    <col min="4100" max="4100" width="12.28515625" style="28" bestFit="1" customWidth="1"/>
    <col min="4101" max="4101" width="10.5703125" style="28" customWidth="1"/>
    <col min="4102" max="4102" width="15.28515625" style="28" customWidth="1"/>
    <col min="4103" max="4103" width="14.5703125" style="28" customWidth="1"/>
    <col min="4104" max="4104" width="13.42578125" style="28" customWidth="1"/>
    <col min="4105" max="4105" width="15.140625" style="28" customWidth="1"/>
    <col min="4106" max="4106" width="9.28515625" style="28" customWidth="1"/>
    <col min="4107" max="4107" width="11.85546875" style="28" customWidth="1"/>
    <col min="4108" max="4108" width="14.5703125" style="28" customWidth="1"/>
    <col min="4109" max="4109" width="17" style="28" customWidth="1"/>
    <col min="4110" max="4110" width="10.85546875" style="28" customWidth="1"/>
    <col min="4111" max="4111" width="13.7109375" style="28" customWidth="1"/>
    <col min="4112" max="4112" width="14.5703125" style="28" customWidth="1"/>
    <col min="4113" max="4113" width="17" style="28" customWidth="1"/>
    <col min="4114" max="4114" width="11.85546875" style="28" customWidth="1"/>
    <col min="4115" max="4115" width="13.7109375" style="28" customWidth="1"/>
    <col min="4116" max="4353" width="9.140625" style="28"/>
    <col min="4354" max="4354" width="3.5703125" style="28" customWidth="1"/>
    <col min="4355" max="4355" width="13.85546875" style="28" customWidth="1"/>
    <col min="4356" max="4356" width="12.28515625" style="28" bestFit="1" customWidth="1"/>
    <col min="4357" max="4357" width="10.5703125" style="28" customWidth="1"/>
    <col min="4358" max="4358" width="15.28515625" style="28" customWidth="1"/>
    <col min="4359" max="4359" width="14.5703125" style="28" customWidth="1"/>
    <col min="4360" max="4360" width="13.42578125" style="28" customWidth="1"/>
    <col min="4361" max="4361" width="15.140625" style="28" customWidth="1"/>
    <col min="4362" max="4362" width="9.28515625" style="28" customWidth="1"/>
    <col min="4363" max="4363" width="11.85546875" style="28" customWidth="1"/>
    <col min="4364" max="4364" width="14.5703125" style="28" customWidth="1"/>
    <col min="4365" max="4365" width="17" style="28" customWidth="1"/>
    <col min="4366" max="4366" width="10.85546875" style="28" customWidth="1"/>
    <col min="4367" max="4367" width="13.7109375" style="28" customWidth="1"/>
    <col min="4368" max="4368" width="14.5703125" style="28" customWidth="1"/>
    <col min="4369" max="4369" width="17" style="28" customWidth="1"/>
    <col min="4370" max="4370" width="11.85546875" style="28" customWidth="1"/>
    <col min="4371" max="4371" width="13.7109375" style="28" customWidth="1"/>
    <col min="4372" max="4609" width="9.140625" style="28"/>
    <col min="4610" max="4610" width="3.5703125" style="28" customWidth="1"/>
    <col min="4611" max="4611" width="13.85546875" style="28" customWidth="1"/>
    <col min="4612" max="4612" width="12.28515625" style="28" bestFit="1" customWidth="1"/>
    <col min="4613" max="4613" width="10.5703125" style="28" customWidth="1"/>
    <col min="4614" max="4614" width="15.28515625" style="28" customWidth="1"/>
    <col min="4615" max="4615" width="14.5703125" style="28" customWidth="1"/>
    <col min="4616" max="4616" width="13.42578125" style="28" customWidth="1"/>
    <col min="4617" max="4617" width="15.140625" style="28" customWidth="1"/>
    <col min="4618" max="4618" width="9.28515625" style="28" customWidth="1"/>
    <col min="4619" max="4619" width="11.85546875" style="28" customWidth="1"/>
    <col min="4620" max="4620" width="14.5703125" style="28" customWidth="1"/>
    <col min="4621" max="4621" width="17" style="28" customWidth="1"/>
    <col min="4622" max="4622" width="10.85546875" style="28" customWidth="1"/>
    <col min="4623" max="4623" width="13.7109375" style="28" customWidth="1"/>
    <col min="4624" max="4624" width="14.5703125" style="28" customWidth="1"/>
    <col min="4625" max="4625" width="17" style="28" customWidth="1"/>
    <col min="4626" max="4626" width="11.85546875" style="28" customWidth="1"/>
    <col min="4627" max="4627" width="13.7109375" style="28" customWidth="1"/>
    <col min="4628" max="4865" width="9.140625" style="28"/>
    <col min="4866" max="4866" width="3.5703125" style="28" customWidth="1"/>
    <col min="4867" max="4867" width="13.85546875" style="28" customWidth="1"/>
    <col min="4868" max="4868" width="12.28515625" style="28" bestFit="1" customWidth="1"/>
    <col min="4869" max="4869" width="10.5703125" style="28" customWidth="1"/>
    <col min="4870" max="4870" width="15.28515625" style="28" customWidth="1"/>
    <col min="4871" max="4871" width="14.5703125" style="28" customWidth="1"/>
    <col min="4872" max="4872" width="13.42578125" style="28" customWidth="1"/>
    <col min="4873" max="4873" width="15.140625" style="28" customWidth="1"/>
    <col min="4874" max="4874" width="9.28515625" style="28" customWidth="1"/>
    <col min="4875" max="4875" width="11.85546875" style="28" customWidth="1"/>
    <col min="4876" max="4876" width="14.5703125" style="28" customWidth="1"/>
    <col min="4877" max="4877" width="17" style="28" customWidth="1"/>
    <col min="4878" max="4878" width="10.85546875" style="28" customWidth="1"/>
    <col min="4879" max="4879" width="13.7109375" style="28" customWidth="1"/>
    <col min="4880" max="4880" width="14.5703125" style="28" customWidth="1"/>
    <col min="4881" max="4881" width="17" style="28" customWidth="1"/>
    <col min="4882" max="4882" width="11.85546875" style="28" customWidth="1"/>
    <col min="4883" max="4883" width="13.7109375" style="28" customWidth="1"/>
    <col min="4884" max="5121" width="9.140625" style="28"/>
    <col min="5122" max="5122" width="3.5703125" style="28" customWidth="1"/>
    <col min="5123" max="5123" width="13.85546875" style="28" customWidth="1"/>
    <col min="5124" max="5124" width="12.28515625" style="28" bestFit="1" customWidth="1"/>
    <col min="5125" max="5125" width="10.5703125" style="28" customWidth="1"/>
    <col min="5126" max="5126" width="15.28515625" style="28" customWidth="1"/>
    <col min="5127" max="5127" width="14.5703125" style="28" customWidth="1"/>
    <col min="5128" max="5128" width="13.42578125" style="28" customWidth="1"/>
    <col min="5129" max="5129" width="15.140625" style="28" customWidth="1"/>
    <col min="5130" max="5130" width="9.28515625" style="28" customWidth="1"/>
    <col min="5131" max="5131" width="11.85546875" style="28" customWidth="1"/>
    <col min="5132" max="5132" width="14.5703125" style="28" customWidth="1"/>
    <col min="5133" max="5133" width="17" style="28" customWidth="1"/>
    <col min="5134" max="5134" width="10.85546875" style="28" customWidth="1"/>
    <col min="5135" max="5135" width="13.7109375" style="28" customWidth="1"/>
    <col min="5136" max="5136" width="14.5703125" style="28" customWidth="1"/>
    <col min="5137" max="5137" width="17" style="28" customWidth="1"/>
    <col min="5138" max="5138" width="11.85546875" style="28" customWidth="1"/>
    <col min="5139" max="5139" width="13.7109375" style="28" customWidth="1"/>
    <col min="5140" max="5377" width="9.140625" style="28"/>
    <col min="5378" max="5378" width="3.5703125" style="28" customWidth="1"/>
    <col min="5379" max="5379" width="13.85546875" style="28" customWidth="1"/>
    <col min="5380" max="5380" width="12.28515625" style="28" bestFit="1" customWidth="1"/>
    <col min="5381" max="5381" width="10.5703125" style="28" customWidth="1"/>
    <col min="5382" max="5382" width="15.28515625" style="28" customWidth="1"/>
    <col min="5383" max="5383" width="14.5703125" style="28" customWidth="1"/>
    <col min="5384" max="5384" width="13.42578125" style="28" customWidth="1"/>
    <col min="5385" max="5385" width="15.140625" style="28" customWidth="1"/>
    <col min="5386" max="5386" width="9.28515625" style="28" customWidth="1"/>
    <col min="5387" max="5387" width="11.85546875" style="28" customWidth="1"/>
    <col min="5388" max="5388" width="14.5703125" style="28" customWidth="1"/>
    <col min="5389" max="5389" width="17" style="28" customWidth="1"/>
    <col min="5390" max="5390" width="10.85546875" style="28" customWidth="1"/>
    <col min="5391" max="5391" width="13.7109375" style="28" customWidth="1"/>
    <col min="5392" max="5392" width="14.5703125" style="28" customWidth="1"/>
    <col min="5393" max="5393" width="17" style="28" customWidth="1"/>
    <col min="5394" max="5394" width="11.85546875" style="28" customWidth="1"/>
    <col min="5395" max="5395" width="13.7109375" style="28" customWidth="1"/>
    <col min="5396" max="5633" width="9.140625" style="28"/>
    <col min="5634" max="5634" width="3.5703125" style="28" customWidth="1"/>
    <col min="5635" max="5635" width="13.85546875" style="28" customWidth="1"/>
    <col min="5636" max="5636" width="12.28515625" style="28" bestFit="1" customWidth="1"/>
    <col min="5637" max="5637" width="10.5703125" style="28" customWidth="1"/>
    <col min="5638" max="5638" width="15.28515625" style="28" customWidth="1"/>
    <col min="5639" max="5639" width="14.5703125" style="28" customWidth="1"/>
    <col min="5640" max="5640" width="13.42578125" style="28" customWidth="1"/>
    <col min="5641" max="5641" width="15.140625" style="28" customWidth="1"/>
    <col min="5642" max="5642" width="9.28515625" style="28" customWidth="1"/>
    <col min="5643" max="5643" width="11.85546875" style="28" customWidth="1"/>
    <col min="5644" max="5644" width="14.5703125" style="28" customWidth="1"/>
    <col min="5645" max="5645" width="17" style="28" customWidth="1"/>
    <col min="5646" max="5646" width="10.85546875" style="28" customWidth="1"/>
    <col min="5647" max="5647" width="13.7109375" style="28" customWidth="1"/>
    <col min="5648" max="5648" width="14.5703125" style="28" customWidth="1"/>
    <col min="5649" max="5649" width="17" style="28" customWidth="1"/>
    <col min="5650" max="5650" width="11.85546875" style="28" customWidth="1"/>
    <col min="5651" max="5651" width="13.7109375" style="28" customWidth="1"/>
    <col min="5652" max="5889" width="9.140625" style="28"/>
    <col min="5890" max="5890" width="3.5703125" style="28" customWidth="1"/>
    <col min="5891" max="5891" width="13.85546875" style="28" customWidth="1"/>
    <col min="5892" max="5892" width="12.28515625" style="28" bestFit="1" customWidth="1"/>
    <col min="5893" max="5893" width="10.5703125" style="28" customWidth="1"/>
    <col min="5894" max="5894" width="15.28515625" style="28" customWidth="1"/>
    <col min="5895" max="5895" width="14.5703125" style="28" customWidth="1"/>
    <col min="5896" max="5896" width="13.42578125" style="28" customWidth="1"/>
    <col min="5897" max="5897" width="15.140625" style="28" customWidth="1"/>
    <col min="5898" max="5898" width="9.28515625" style="28" customWidth="1"/>
    <col min="5899" max="5899" width="11.85546875" style="28" customWidth="1"/>
    <col min="5900" max="5900" width="14.5703125" style="28" customWidth="1"/>
    <col min="5901" max="5901" width="17" style="28" customWidth="1"/>
    <col min="5902" max="5902" width="10.85546875" style="28" customWidth="1"/>
    <col min="5903" max="5903" width="13.7109375" style="28" customWidth="1"/>
    <col min="5904" max="5904" width="14.5703125" style="28" customWidth="1"/>
    <col min="5905" max="5905" width="17" style="28" customWidth="1"/>
    <col min="5906" max="5906" width="11.85546875" style="28" customWidth="1"/>
    <col min="5907" max="5907" width="13.7109375" style="28" customWidth="1"/>
    <col min="5908" max="6145" width="9.140625" style="28"/>
    <col min="6146" max="6146" width="3.5703125" style="28" customWidth="1"/>
    <col min="6147" max="6147" width="13.85546875" style="28" customWidth="1"/>
    <col min="6148" max="6148" width="12.28515625" style="28" bestFit="1" customWidth="1"/>
    <col min="6149" max="6149" width="10.5703125" style="28" customWidth="1"/>
    <col min="6150" max="6150" width="15.28515625" style="28" customWidth="1"/>
    <col min="6151" max="6151" width="14.5703125" style="28" customWidth="1"/>
    <col min="6152" max="6152" width="13.42578125" style="28" customWidth="1"/>
    <col min="6153" max="6153" width="15.140625" style="28" customWidth="1"/>
    <col min="6154" max="6154" width="9.28515625" style="28" customWidth="1"/>
    <col min="6155" max="6155" width="11.85546875" style="28" customWidth="1"/>
    <col min="6156" max="6156" width="14.5703125" style="28" customWidth="1"/>
    <col min="6157" max="6157" width="17" style="28" customWidth="1"/>
    <col min="6158" max="6158" width="10.85546875" style="28" customWidth="1"/>
    <col min="6159" max="6159" width="13.7109375" style="28" customWidth="1"/>
    <col min="6160" max="6160" width="14.5703125" style="28" customWidth="1"/>
    <col min="6161" max="6161" width="17" style="28" customWidth="1"/>
    <col min="6162" max="6162" width="11.85546875" style="28" customWidth="1"/>
    <col min="6163" max="6163" width="13.7109375" style="28" customWidth="1"/>
    <col min="6164" max="6401" width="9.140625" style="28"/>
    <col min="6402" max="6402" width="3.5703125" style="28" customWidth="1"/>
    <col min="6403" max="6403" width="13.85546875" style="28" customWidth="1"/>
    <col min="6404" max="6404" width="12.28515625" style="28" bestFit="1" customWidth="1"/>
    <col min="6405" max="6405" width="10.5703125" style="28" customWidth="1"/>
    <col min="6406" max="6406" width="15.28515625" style="28" customWidth="1"/>
    <col min="6407" max="6407" width="14.5703125" style="28" customWidth="1"/>
    <col min="6408" max="6408" width="13.42578125" style="28" customWidth="1"/>
    <col min="6409" max="6409" width="15.140625" style="28" customWidth="1"/>
    <col min="6410" max="6410" width="9.28515625" style="28" customWidth="1"/>
    <col min="6411" max="6411" width="11.85546875" style="28" customWidth="1"/>
    <col min="6412" max="6412" width="14.5703125" style="28" customWidth="1"/>
    <col min="6413" max="6413" width="17" style="28" customWidth="1"/>
    <col min="6414" max="6414" width="10.85546875" style="28" customWidth="1"/>
    <col min="6415" max="6415" width="13.7109375" style="28" customWidth="1"/>
    <col min="6416" max="6416" width="14.5703125" style="28" customWidth="1"/>
    <col min="6417" max="6417" width="17" style="28" customWidth="1"/>
    <col min="6418" max="6418" width="11.85546875" style="28" customWidth="1"/>
    <col min="6419" max="6419" width="13.7109375" style="28" customWidth="1"/>
    <col min="6420" max="6657" width="9.140625" style="28"/>
    <col min="6658" max="6658" width="3.5703125" style="28" customWidth="1"/>
    <col min="6659" max="6659" width="13.85546875" style="28" customWidth="1"/>
    <col min="6660" max="6660" width="12.28515625" style="28" bestFit="1" customWidth="1"/>
    <col min="6661" max="6661" width="10.5703125" style="28" customWidth="1"/>
    <col min="6662" max="6662" width="15.28515625" style="28" customWidth="1"/>
    <col min="6663" max="6663" width="14.5703125" style="28" customWidth="1"/>
    <col min="6664" max="6664" width="13.42578125" style="28" customWidth="1"/>
    <col min="6665" max="6665" width="15.140625" style="28" customWidth="1"/>
    <col min="6666" max="6666" width="9.28515625" style="28" customWidth="1"/>
    <col min="6667" max="6667" width="11.85546875" style="28" customWidth="1"/>
    <col min="6668" max="6668" width="14.5703125" style="28" customWidth="1"/>
    <col min="6669" max="6669" width="17" style="28" customWidth="1"/>
    <col min="6670" max="6670" width="10.85546875" style="28" customWidth="1"/>
    <col min="6671" max="6671" width="13.7109375" style="28" customWidth="1"/>
    <col min="6672" max="6672" width="14.5703125" style="28" customWidth="1"/>
    <col min="6673" max="6673" width="17" style="28" customWidth="1"/>
    <col min="6674" max="6674" width="11.85546875" style="28" customWidth="1"/>
    <col min="6675" max="6675" width="13.7109375" style="28" customWidth="1"/>
    <col min="6676" max="6913" width="9.140625" style="28"/>
    <col min="6914" max="6914" width="3.5703125" style="28" customWidth="1"/>
    <col min="6915" max="6915" width="13.85546875" style="28" customWidth="1"/>
    <col min="6916" max="6916" width="12.28515625" style="28" bestFit="1" customWidth="1"/>
    <col min="6917" max="6917" width="10.5703125" style="28" customWidth="1"/>
    <col min="6918" max="6918" width="15.28515625" style="28" customWidth="1"/>
    <col min="6919" max="6919" width="14.5703125" style="28" customWidth="1"/>
    <col min="6920" max="6920" width="13.42578125" style="28" customWidth="1"/>
    <col min="6921" max="6921" width="15.140625" style="28" customWidth="1"/>
    <col min="6922" max="6922" width="9.28515625" style="28" customWidth="1"/>
    <col min="6923" max="6923" width="11.85546875" style="28" customWidth="1"/>
    <col min="6924" max="6924" width="14.5703125" style="28" customWidth="1"/>
    <col min="6925" max="6925" width="17" style="28" customWidth="1"/>
    <col min="6926" max="6926" width="10.85546875" style="28" customWidth="1"/>
    <col min="6927" max="6927" width="13.7109375" style="28" customWidth="1"/>
    <col min="6928" max="6928" width="14.5703125" style="28" customWidth="1"/>
    <col min="6929" max="6929" width="17" style="28" customWidth="1"/>
    <col min="6930" max="6930" width="11.85546875" style="28" customWidth="1"/>
    <col min="6931" max="6931" width="13.7109375" style="28" customWidth="1"/>
    <col min="6932" max="7169" width="9.140625" style="28"/>
    <col min="7170" max="7170" width="3.5703125" style="28" customWidth="1"/>
    <col min="7171" max="7171" width="13.85546875" style="28" customWidth="1"/>
    <col min="7172" max="7172" width="12.28515625" style="28" bestFit="1" customWidth="1"/>
    <col min="7173" max="7173" width="10.5703125" style="28" customWidth="1"/>
    <col min="7174" max="7174" width="15.28515625" style="28" customWidth="1"/>
    <col min="7175" max="7175" width="14.5703125" style="28" customWidth="1"/>
    <col min="7176" max="7176" width="13.42578125" style="28" customWidth="1"/>
    <col min="7177" max="7177" width="15.140625" style="28" customWidth="1"/>
    <col min="7178" max="7178" width="9.28515625" style="28" customWidth="1"/>
    <col min="7179" max="7179" width="11.85546875" style="28" customWidth="1"/>
    <col min="7180" max="7180" width="14.5703125" style="28" customWidth="1"/>
    <col min="7181" max="7181" width="17" style="28" customWidth="1"/>
    <col min="7182" max="7182" width="10.85546875" style="28" customWidth="1"/>
    <col min="7183" max="7183" width="13.7109375" style="28" customWidth="1"/>
    <col min="7184" max="7184" width="14.5703125" style="28" customWidth="1"/>
    <col min="7185" max="7185" width="17" style="28" customWidth="1"/>
    <col min="7186" max="7186" width="11.85546875" style="28" customWidth="1"/>
    <col min="7187" max="7187" width="13.7109375" style="28" customWidth="1"/>
    <col min="7188" max="7425" width="9.140625" style="28"/>
    <col min="7426" max="7426" width="3.5703125" style="28" customWidth="1"/>
    <col min="7427" max="7427" width="13.85546875" style="28" customWidth="1"/>
    <col min="7428" max="7428" width="12.28515625" style="28" bestFit="1" customWidth="1"/>
    <col min="7429" max="7429" width="10.5703125" style="28" customWidth="1"/>
    <col min="7430" max="7430" width="15.28515625" style="28" customWidth="1"/>
    <col min="7431" max="7431" width="14.5703125" style="28" customWidth="1"/>
    <col min="7432" max="7432" width="13.42578125" style="28" customWidth="1"/>
    <col min="7433" max="7433" width="15.140625" style="28" customWidth="1"/>
    <col min="7434" max="7434" width="9.28515625" style="28" customWidth="1"/>
    <col min="7435" max="7435" width="11.85546875" style="28" customWidth="1"/>
    <col min="7436" max="7436" width="14.5703125" style="28" customWidth="1"/>
    <col min="7437" max="7437" width="17" style="28" customWidth="1"/>
    <col min="7438" max="7438" width="10.85546875" style="28" customWidth="1"/>
    <col min="7439" max="7439" width="13.7109375" style="28" customWidth="1"/>
    <col min="7440" max="7440" width="14.5703125" style="28" customWidth="1"/>
    <col min="7441" max="7441" width="17" style="28" customWidth="1"/>
    <col min="7442" max="7442" width="11.85546875" style="28" customWidth="1"/>
    <col min="7443" max="7443" width="13.7109375" style="28" customWidth="1"/>
    <col min="7444" max="7681" width="9.140625" style="28"/>
    <col min="7682" max="7682" width="3.5703125" style="28" customWidth="1"/>
    <col min="7683" max="7683" width="13.85546875" style="28" customWidth="1"/>
    <col min="7684" max="7684" width="12.28515625" style="28" bestFit="1" customWidth="1"/>
    <col min="7685" max="7685" width="10.5703125" style="28" customWidth="1"/>
    <col min="7686" max="7686" width="15.28515625" style="28" customWidth="1"/>
    <col min="7687" max="7687" width="14.5703125" style="28" customWidth="1"/>
    <col min="7688" max="7688" width="13.42578125" style="28" customWidth="1"/>
    <col min="7689" max="7689" width="15.140625" style="28" customWidth="1"/>
    <col min="7690" max="7690" width="9.28515625" style="28" customWidth="1"/>
    <col min="7691" max="7691" width="11.85546875" style="28" customWidth="1"/>
    <col min="7692" max="7692" width="14.5703125" style="28" customWidth="1"/>
    <col min="7693" max="7693" width="17" style="28" customWidth="1"/>
    <col min="7694" max="7694" width="10.85546875" style="28" customWidth="1"/>
    <col min="7695" max="7695" width="13.7109375" style="28" customWidth="1"/>
    <col min="7696" max="7696" width="14.5703125" style="28" customWidth="1"/>
    <col min="7697" max="7697" width="17" style="28" customWidth="1"/>
    <col min="7698" max="7698" width="11.85546875" style="28" customWidth="1"/>
    <col min="7699" max="7699" width="13.7109375" style="28" customWidth="1"/>
    <col min="7700" max="7937" width="9.140625" style="28"/>
    <col min="7938" max="7938" width="3.5703125" style="28" customWidth="1"/>
    <col min="7939" max="7939" width="13.85546875" style="28" customWidth="1"/>
    <col min="7940" max="7940" width="12.28515625" style="28" bestFit="1" customWidth="1"/>
    <col min="7941" max="7941" width="10.5703125" style="28" customWidth="1"/>
    <col min="7942" max="7942" width="15.28515625" style="28" customWidth="1"/>
    <col min="7943" max="7943" width="14.5703125" style="28" customWidth="1"/>
    <col min="7944" max="7944" width="13.42578125" style="28" customWidth="1"/>
    <col min="7945" max="7945" width="15.140625" style="28" customWidth="1"/>
    <col min="7946" max="7946" width="9.28515625" style="28" customWidth="1"/>
    <col min="7947" max="7947" width="11.85546875" style="28" customWidth="1"/>
    <col min="7948" max="7948" width="14.5703125" style="28" customWidth="1"/>
    <col min="7949" max="7949" width="17" style="28" customWidth="1"/>
    <col min="7950" max="7950" width="10.85546875" style="28" customWidth="1"/>
    <col min="7951" max="7951" width="13.7109375" style="28" customWidth="1"/>
    <col min="7952" max="7952" width="14.5703125" style="28" customWidth="1"/>
    <col min="7953" max="7953" width="17" style="28" customWidth="1"/>
    <col min="7954" max="7954" width="11.85546875" style="28" customWidth="1"/>
    <col min="7955" max="7955" width="13.7109375" style="28" customWidth="1"/>
    <col min="7956" max="8193" width="9.140625" style="28"/>
    <col min="8194" max="8194" width="3.5703125" style="28" customWidth="1"/>
    <col min="8195" max="8195" width="13.85546875" style="28" customWidth="1"/>
    <col min="8196" max="8196" width="12.28515625" style="28" bestFit="1" customWidth="1"/>
    <col min="8197" max="8197" width="10.5703125" style="28" customWidth="1"/>
    <col min="8198" max="8198" width="15.28515625" style="28" customWidth="1"/>
    <col min="8199" max="8199" width="14.5703125" style="28" customWidth="1"/>
    <col min="8200" max="8200" width="13.42578125" style="28" customWidth="1"/>
    <col min="8201" max="8201" width="15.140625" style="28" customWidth="1"/>
    <col min="8202" max="8202" width="9.28515625" style="28" customWidth="1"/>
    <col min="8203" max="8203" width="11.85546875" style="28" customWidth="1"/>
    <col min="8204" max="8204" width="14.5703125" style="28" customWidth="1"/>
    <col min="8205" max="8205" width="17" style="28" customWidth="1"/>
    <col min="8206" max="8206" width="10.85546875" style="28" customWidth="1"/>
    <col min="8207" max="8207" width="13.7109375" style="28" customWidth="1"/>
    <col min="8208" max="8208" width="14.5703125" style="28" customWidth="1"/>
    <col min="8209" max="8209" width="17" style="28" customWidth="1"/>
    <col min="8210" max="8210" width="11.85546875" style="28" customWidth="1"/>
    <col min="8211" max="8211" width="13.7109375" style="28" customWidth="1"/>
    <col min="8212" max="8449" width="9.140625" style="28"/>
    <col min="8450" max="8450" width="3.5703125" style="28" customWidth="1"/>
    <col min="8451" max="8451" width="13.85546875" style="28" customWidth="1"/>
    <col min="8452" max="8452" width="12.28515625" style="28" bestFit="1" customWidth="1"/>
    <col min="8453" max="8453" width="10.5703125" style="28" customWidth="1"/>
    <col min="8454" max="8454" width="15.28515625" style="28" customWidth="1"/>
    <col min="8455" max="8455" width="14.5703125" style="28" customWidth="1"/>
    <col min="8456" max="8456" width="13.42578125" style="28" customWidth="1"/>
    <col min="8457" max="8457" width="15.140625" style="28" customWidth="1"/>
    <col min="8458" max="8458" width="9.28515625" style="28" customWidth="1"/>
    <col min="8459" max="8459" width="11.85546875" style="28" customWidth="1"/>
    <col min="8460" max="8460" width="14.5703125" style="28" customWidth="1"/>
    <col min="8461" max="8461" width="17" style="28" customWidth="1"/>
    <col min="8462" max="8462" width="10.85546875" style="28" customWidth="1"/>
    <col min="8463" max="8463" width="13.7109375" style="28" customWidth="1"/>
    <col min="8464" max="8464" width="14.5703125" style="28" customWidth="1"/>
    <col min="8465" max="8465" width="17" style="28" customWidth="1"/>
    <col min="8466" max="8466" width="11.85546875" style="28" customWidth="1"/>
    <col min="8467" max="8467" width="13.7109375" style="28" customWidth="1"/>
    <col min="8468" max="8705" width="9.140625" style="28"/>
    <col min="8706" max="8706" width="3.5703125" style="28" customWidth="1"/>
    <col min="8707" max="8707" width="13.85546875" style="28" customWidth="1"/>
    <col min="8708" max="8708" width="12.28515625" style="28" bestFit="1" customWidth="1"/>
    <col min="8709" max="8709" width="10.5703125" style="28" customWidth="1"/>
    <col min="8710" max="8710" width="15.28515625" style="28" customWidth="1"/>
    <col min="8711" max="8711" width="14.5703125" style="28" customWidth="1"/>
    <col min="8712" max="8712" width="13.42578125" style="28" customWidth="1"/>
    <col min="8713" max="8713" width="15.140625" style="28" customWidth="1"/>
    <col min="8714" max="8714" width="9.28515625" style="28" customWidth="1"/>
    <col min="8715" max="8715" width="11.85546875" style="28" customWidth="1"/>
    <col min="8716" max="8716" width="14.5703125" style="28" customWidth="1"/>
    <col min="8717" max="8717" width="17" style="28" customWidth="1"/>
    <col min="8718" max="8718" width="10.85546875" style="28" customWidth="1"/>
    <col min="8719" max="8719" width="13.7109375" style="28" customWidth="1"/>
    <col min="8720" max="8720" width="14.5703125" style="28" customWidth="1"/>
    <col min="8721" max="8721" width="17" style="28" customWidth="1"/>
    <col min="8722" max="8722" width="11.85546875" style="28" customWidth="1"/>
    <col min="8723" max="8723" width="13.7109375" style="28" customWidth="1"/>
    <col min="8724" max="8961" width="9.140625" style="28"/>
    <col min="8962" max="8962" width="3.5703125" style="28" customWidth="1"/>
    <col min="8963" max="8963" width="13.85546875" style="28" customWidth="1"/>
    <col min="8964" max="8964" width="12.28515625" style="28" bestFit="1" customWidth="1"/>
    <col min="8965" max="8965" width="10.5703125" style="28" customWidth="1"/>
    <col min="8966" max="8966" width="15.28515625" style="28" customWidth="1"/>
    <col min="8967" max="8967" width="14.5703125" style="28" customWidth="1"/>
    <col min="8968" max="8968" width="13.42578125" style="28" customWidth="1"/>
    <col min="8969" max="8969" width="15.140625" style="28" customWidth="1"/>
    <col min="8970" max="8970" width="9.28515625" style="28" customWidth="1"/>
    <col min="8971" max="8971" width="11.85546875" style="28" customWidth="1"/>
    <col min="8972" max="8972" width="14.5703125" style="28" customWidth="1"/>
    <col min="8973" max="8973" width="17" style="28" customWidth="1"/>
    <col min="8974" max="8974" width="10.85546875" style="28" customWidth="1"/>
    <col min="8975" max="8975" width="13.7109375" style="28" customWidth="1"/>
    <col min="8976" max="8976" width="14.5703125" style="28" customWidth="1"/>
    <col min="8977" max="8977" width="17" style="28" customWidth="1"/>
    <col min="8978" max="8978" width="11.85546875" style="28" customWidth="1"/>
    <col min="8979" max="8979" width="13.7109375" style="28" customWidth="1"/>
    <col min="8980" max="9217" width="9.140625" style="28"/>
    <col min="9218" max="9218" width="3.5703125" style="28" customWidth="1"/>
    <col min="9219" max="9219" width="13.85546875" style="28" customWidth="1"/>
    <col min="9220" max="9220" width="12.28515625" style="28" bestFit="1" customWidth="1"/>
    <col min="9221" max="9221" width="10.5703125" style="28" customWidth="1"/>
    <col min="9222" max="9222" width="15.28515625" style="28" customWidth="1"/>
    <col min="9223" max="9223" width="14.5703125" style="28" customWidth="1"/>
    <col min="9224" max="9224" width="13.42578125" style="28" customWidth="1"/>
    <col min="9225" max="9225" width="15.140625" style="28" customWidth="1"/>
    <col min="9226" max="9226" width="9.28515625" style="28" customWidth="1"/>
    <col min="9227" max="9227" width="11.85546875" style="28" customWidth="1"/>
    <col min="9228" max="9228" width="14.5703125" style="28" customWidth="1"/>
    <col min="9229" max="9229" width="17" style="28" customWidth="1"/>
    <col min="9230" max="9230" width="10.85546875" style="28" customWidth="1"/>
    <col min="9231" max="9231" width="13.7109375" style="28" customWidth="1"/>
    <col min="9232" max="9232" width="14.5703125" style="28" customWidth="1"/>
    <col min="9233" max="9233" width="17" style="28" customWidth="1"/>
    <col min="9234" max="9234" width="11.85546875" style="28" customWidth="1"/>
    <col min="9235" max="9235" width="13.7109375" style="28" customWidth="1"/>
    <col min="9236" max="9473" width="9.140625" style="28"/>
    <col min="9474" max="9474" width="3.5703125" style="28" customWidth="1"/>
    <col min="9475" max="9475" width="13.85546875" style="28" customWidth="1"/>
    <col min="9476" max="9476" width="12.28515625" style="28" bestFit="1" customWidth="1"/>
    <col min="9477" max="9477" width="10.5703125" style="28" customWidth="1"/>
    <col min="9478" max="9478" width="15.28515625" style="28" customWidth="1"/>
    <col min="9479" max="9479" width="14.5703125" style="28" customWidth="1"/>
    <col min="9480" max="9480" width="13.42578125" style="28" customWidth="1"/>
    <col min="9481" max="9481" width="15.140625" style="28" customWidth="1"/>
    <col min="9482" max="9482" width="9.28515625" style="28" customWidth="1"/>
    <col min="9483" max="9483" width="11.85546875" style="28" customWidth="1"/>
    <col min="9484" max="9484" width="14.5703125" style="28" customWidth="1"/>
    <col min="9485" max="9485" width="17" style="28" customWidth="1"/>
    <col min="9486" max="9486" width="10.85546875" style="28" customWidth="1"/>
    <col min="9487" max="9487" width="13.7109375" style="28" customWidth="1"/>
    <col min="9488" max="9488" width="14.5703125" style="28" customWidth="1"/>
    <col min="9489" max="9489" width="17" style="28" customWidth="1"/>
    <col min="9490" max="9490" width="11.85546875" style="28" customWidth="1"/>
    <col min="9491" max="9491" width="13.7109375" style="28" customWidth="1"/>
    <col min="9492" max="9729" width="9.140625" style="28"/>
    <col min="9730" max="9730" width="3.5703125" style="28" customWidth="1"/>
    <col min="9731" max="9731" width="13.85546875" style="28" customWidth="1"/>
    <col min="9732" max="9732" width="12.28515625" style="28" bestFit="1" customWidth="1"/>
    <col min="9733" max="9733" width="10.5703125" style="28" customWidth="1"/>
    <col min="9734" max="9734" width="15.28515625" style="28" customWidth="1"/>
    <col min="9735" max="9735" width="14.5703125" style="28" customWidth="1"/>
    <col min="9736" max="9736" width="13.42578125" style="28" customWidth="1"/>
    <col min="9737" max="9737" width="15.140625" style="28" customWidth="1"/>
    <col min="9738" max="9738" width="9.28515625" style="28" customWidth="1"/>
    <col min="9739" max="9739" width="11.85546875" style="28" customWidth="1"/>
    <col min="9740" max="9740" width="14.5703125" style="28" customWidth="1"/>
    <col min="9741" max="9741" width="17" style="28" customWidth="1"/>
    <col min="9742" max="9742" width="10.85546875" style="28" customWidth="1"/>
    <col min="9743" max="9743" width="13.7109375" style="28" customWidth="1"/>
    <col min="9744" max="9744" width="14.5703125" style="28" customWidth="1"/>
    <col min="9745" max="9745" width="17" style="28" customWidth="1"/>
    <col min="9746" max="9746" width="11.85546875" style="28" customWidth="1"/>
    <col min="9747" max="9747" width="13.7109375" style="28" customWidth="1"/>
    <col min="9748" max="9985" width="9.140625" style="28"/>
    <col min="9986" max="9986" width="3.5703125" style="28" customWidth="1"/>
    <col min="9987" max="9987" width="13.85546875" style="28" customWidth="1"/>
    <col min="9988" max="9988" width="12.28515625" style="28" bestFit="1" customWidth="1"/>
    <col min="9989" max="9989" width="10.5703125" style="28" customWidth="1"/>
    <col min="9990" max="9990" width="15.28515625" style="28" customWidth="1"/>
    <col min="9991" max="9991" width="14.5703125" style="28" customWidth="1"/>
    <col min="9992" max="9992" width="13.42578125" style="28" customWidth="1"/>
    <col min="9993" max="9993" width="15.140625" style="28" customWidth="1"/>
    <col min="9994" max="9994" width="9.28515625" style="28" customWidth="1"/>
    <col min="9995" max="9995" width="11.85546875" style="28" customWidth="1"/>
    <col min="9996" max="9996" width="14.5703125" style="28" customWidth="1"/>
    <col min="9997" max="9997" width="17" style="28" customWidth="1"/>
    <col min="9998" max="9998" width="10.85546875" style="28" customWidth="1"/>
    <col min="9999" max="9999" width="13.7109375" style="28" customWidth="1"/>
    <col min="10000" max="10000" width="14.5703125" style="28" customWidth="1"/>
    <col min="10001" max="10001" width="17" style="28" customWidth="1"/>
    <col min="10002" max="10002" width="11.85546875" style="28" customWidth="1"/>
    <col min="10003" max="10003" width="13.7109375" style="28" customWidth="1"/>
    <col min="10004" max="10241" width="9.140625" style="28"/>
    <col min="10242" max="10242" width="3.5703125" style="28" customWidth="1"/>
    <col min="10243" max="10243" width="13.85546875" style="28" customWidth="1"/>
    <col min="10244" max="10244" width="12.28515625" style="28" bestFit="1" customWidth="1"/>
    <col min="10245" max="10245" width="10.5703125" style="28" customWidth="1"/>
    <col min="10246" max="10246" width="15.28515625" style="28" customWidth="1"/>
    <col min="10247" max="10247" width="14.5703125" style="28" customWidth="1"/>
    <col min="10248" max="10248" width="13.42578125" style="28" customWidth="1"/>
    <col min="10249" max="10249" width="15.140625" style="28" customWidth="1"/>
    <col min="10250" max="10250" width="9.28515625" style="28" customWidth="1"/>
    <col min="10251" max="10251" width="11.85546875" style="28" customWidth="1"/>
    <col min="10252" max="10252" width="14.5703125" style="28" customWidth="1"/>
    <col min="10253" max="10253" width="17" style="28" customWidth="1"/>
    <col min="10254" max="10254" width="10.85546875" style="28" customWidth="1"/>
    <col min="10255" max="10255" width="13.7109375" style="28" customWidth="1"/>
    <col min="10256" max="10256" width="14.5703125" style="28" customWidth="1"/>
    <col min="10257" max="10257" width="17" style="28" customWidth="1"/>
    <col min="10258" max="10258" width="11.85546875" style="28" customWidth="1"/>
    <col min="10259" max="10259" width="13.7109375" style="28" customWidth="1"/>
    <col min="10260" max="10497" width="9.140625" style="28"/>
    <col min="10498" max="10498" width="3.5703125" style="28" customWidth="1"/>
    <col min="10499" max="10499" width="13.85546875" style="28" customWidth="1"/>
    <col min="10500" max="10500" width="12.28515625" style="28" bestFit="1" customWidth="1"/>
    <col min="10501" max="10501" width="10.5703125" style="28" customWidth="1"/>
    <col min="10502" max="10502" width="15.28515625" style="28" customWidth="1"/>
    <col min="10503" max="10503" width="14.5703125" style="28" customWidth="1"/>
    <col min="10504" max="10504" width="13.42578125" style="28" customWidth="1"/>
    <col min="10505" max="10505" width="15.140625" style="28" customWidth="1"/>
    <col min="10506" max="10506" width="9.28515625" style="28" customWidth="1"/>
    <col min="10507" max="10507" width="11.85546875" style="28" customWidth="1"/>
    <col min="10508" max="10508" width="14.5703125" style="28" customWidth="1"/>
    <col min="10509" max="10509" width="17" style="28" customWidth="1"/>
    <col min="10510" max="10510" width="10.85546875" style="28" customWidth="1"/>
    <col min="10511" max="10511" width="13.7109375" style="28" customWidth="1"/>
    <col min="10512" max="10512" width="14.5703125" style="28" customWidth="1"/>
    <col min="10513" max="10513" width="17" style="28" customWidth="1"/>
    <col min="10514" max="10514" width="11.85546875" style="28" customWidth="1"/>
    <col min="10515" max="10515" width="13.7109375" style="28" customWidth="1"/>
    <col min="10516" max="10753" width="9.140625" style="28"/>
    <col min="10754" max="10754" width="3.5703125" style="28" customWidth="1"/>
    <col min="10755" max="10755" width="13.85546875" style="28" customWidth="1"/>
    <col min="10756" max="10756" width="12.28515625" style="28" bestFit="1" customWidth="1"/>
    <col min="10757" max="10757" width="10.5703125" style="28" customWidth="1"/>
    <col min="10758" max="10758" width="15.28515625" style="28" customWidth="1"/>
    <col min="10759" max="10759" width="14.5703125" style="28" customWidth="1"/>
    <col min="10760" max="10760" width="13.42578125" style="28" customWidth="1"/>
    <col min="10761" max="10761" width="15.140625" style="28" customWidth="1"/>
    <col min="10762" max="10762" width="9.28515625" style="28" customWidth="1"/>
    <col min="10763" max="10763" width="11.85546875" style="28" customWidth="1"/>
    <col min="10764" max="10764" width="14.5703125" style="28" customWidth="1"/>
    <col min="10765" max="10765" width="17" style="28" customWidth="1"/>
    <col min="10766" max="10766" width="10.85546875" style="28" customWidth="1"/>
    <col min="10767" max="10767" width="13.7109375" style="28" customWidth="1"/>
    <col min="10768" max="10768" width="14.5703125" style="28" customWidth="1"/>
    <col min="10769" max="10769" width="17" style="28" customWidth="1"/>
    <col min="10770" max="10770" width="11.85546875" style="28" customWidth="1"/>
    <col min="10771" max="10771" width="13.7109375" style="28" customWidth="1"/>
    <col min="10772" max="11009" width="9.140625" style="28"/>
    <col min="11010" max="11010" width="3.5703125" style="28" customWidth="1"/>
    <col min="11011" max="11011" width="13.85546875" style="28" customWidth="1"/>
    <col min="11012" max="11012" width="12.28515625" style="28" bestFit="1" customWidth="1"/>
    <col min="11013" max="11013" width="10.5703125" style="28" customWidth="1"/>
    <col min="11014" max="11014" width="15.28515625" style="28" customWidth="1"/>
    <col min="11015" max="11015" width="14.5703125" style="28" customWidth="1"/>
    <col min="11016" max="11016" width="13.42578125" style="28" customWidth="1"/>
    <col min="11017" max="11017" width="15.140625" style="28" customWidth="1"/>
    <col min="11018" max="11018" width="9.28515625" style="28" customWidth="1"/>
    <col min="11019" max="11019" width="11.85546875" style="28" customWidth="1"/>
    <col min="11020" max="11020" width="14.5703125" style="28" customWidth="1"/>
    <col min="11021" max="11021" width="17" style="28" customWidth="1"/>
    <col min="11022" max="11022" width="10.85546875" style="28" customWidth="1"/>
    <col min="11023" max="11023" width="13.7109375" style="28" customWidth="1"/>
    <col min="11024" max="11024" width="14.5703125" style="28" customWidth="1"/>
    <col min="11025" max="11025" width="17" style="28" customWidth="1"/>
    <col min="11026" max="11026" width="11.85546875" style="28" customWidth="1"/>
    <col min="11027" max="11027" width="13.7109375" style="28" customWidth="1"/>
    <col min="11028" max="11265" width="9.140625" style="28"/>
    <col min="11266" max="11266" width="3.5703125" style="28" customWidth="1"/>
    <col min="11267" max="11267" width="13.85546875" style="28" customWidth="1"/>
    <col min="11268" max="11268" width="12.28515625" style="28" bestFit="1" customWidth="1"/>
    <col min="11269" max="11269" width="10.5703125" style="28" customWidth="1"/>
    <col min="11270" max="11270" width="15.28515625" style="28" customWidth="1"/>
    <col min="11271" max="11271" width="14.5703125" style="28" customWidth="1"/>
    <col min="11272" max="11272" width="13.42578125" style="28" customWidth="1"/>
    <col min="11273" max="11273" width="15.140625" style="28" customWidth="1"/>
    <col min="11274" max="11274" width="9.28515625" style="28" customWidth="1"/>
    <col min="11275" max="11275" width="11.85546875" style="28" customWidth="1"/>
    <col min="11276" max="11276" width="14.5703125" style="28" customWidth="1"/>
    <col min="11277" max="11277" width="17" style="28" customWidth="1"/>
    <col min="11278" max="11278" width="10.85546875" style="28" customWidth="1"/>
    <col min="11279" max="11279" width="13.7109375" style="28" customWidth="1"/>
    <col min="11280" max="11280" width="14.5703125" style="28" customWidth="1"/>
    <col min="11281" max="11281" width="17" style="28" customWidth="1"/>
    <col min="11282" max="11282" width="11.85546875" style="28" customWidth="1"/>
    <col min="11283" max="11283" width="13.7109375" style="28" customWidth="1"/>
    <col min="11284" max="11521" width="9.140625" style="28"/>
    <col min="11522" max="11522" width="3.5703125" style="28" customWidth="1"/>
    <col min="11523" max="11523" width="13.85546875" style="28" customWidth="1"/>
    <col min="11524" max="11524" width="12.28515625" style="28" bestFit="1" customWidth="1"/>
    <col min="11525" max="11525" width="10.5703125" style="28" customWidth="1"/>
    <col min="11526" max="11526" width="15.28515625" style="28" customWidth="1"/>
    <col min="11527" max="11527" width="14.5703125" style="28" customWidth="1"/>
    <col min="11528" max="11528" width="13.42578125" style="28" customWidth="1"/>
    <col min="11529" max="11529" width="15.140625" style="28" customWidth="1"/>
    <col min="11530" max="11530" width="9.28515625" style="28" customWidth="1"/>
    <col min="11531" max="11531" width="11.85546875" style="28" customWidth="1"/>
    <col min="11532" max="11532" width="14.5703125" style="28" customWidth="1"/>
    <col min="11533" max="11533" width="17" style="28" customWidth="1"/>
    <col min="11534" max="11534" width="10.85546875" style="28" customWidth="1"/>
    <col min="11535" max="11535" width="13.7109375" style="28" customWidth="1"/>
    <col min="11536" max="11536" width="14.5703125" style="28" customWidth="1"/>
    <col min="11537" max="11537" width="17" style="28" customWidth="1"/>
    <col min="11538" max="11538" width="11.85546875" style="28" customWidth="1"/>
    <col min="11539" max="11539" width="13.7109375" style="28" customWidth="1"/>
    <col min="11540" max="11777" width="9.140625" style="28"/>
    <col min="11778" max="11778" width="3.5703125" style="28" customWidth="1"/>
    <col min="11779" max="11779" width="13.85546875" style="28" customWidth="1"/>
    <col min="11780" max="11780" width="12.28515625" style="28" bestFit="1" customWidth="1"/>
    <col min="11781" max="11781" width="10.5703125" style="28" customWidth="1"/>
    <col min="11782" max="11782" width="15.28515625" style="28" customWidth="1"/>
    <col min="11783" max="11783" width="14.5703125" style="28" customWidth="1"/>
    <col min="11784" max="11784" width="13.42578125" style="28" customWidth="1"/>
    <col min="11785" max="11785" width="15.140625" style="28" customWidth="1"/>
    <col min="11786" max="11786" width="9.28515625" style="28" customWidth="1"/>
    <col min="11787" max="11787" width="11.85546875" style="28" customWidth="1"/>
    <col min="11788" max="11788" width="14.5703125" style="28" customWidth="1"/>
    <col min="11789" max="11789" width="17" style="28" customWidth="1"/>
    <col min="11790" max="11790" width="10.85546875" style="28" customWidth="1"/>
    <col min="11791" max="11791" width="13.7109375" style="28" customWidth="1"/>
    <col min="11792" max="11792" width="14.5703125" style="28" customWidth="1"/>
    <col min="11793" max="11793" width="17" style="28" customWidth="1"/>
    <col min="11794" max="11794" width="11.85546875" style="28" customWidth="1"/>
    <col min="11795" max="11795" width="13.7109375" style="28" customWidth="1"/>
    <col min="11796" max="12033" width="9.140625" style="28"/>
    <col min="12034" max="12034" width="3.5703125" style="28" customWidth="1"/>
    <col min="12035" max="12035" width="13.85546875" style="28" customWidth="1"/>
    <col min="12036" max="12036" width="12.28515625" style="28" bestFit="1" customWidth="1"/>
    <col min="12037" max="12037" width="10.5703125" style="28" customWidth="1"/>
    <col min="12038" max="12038" width="15.28515625" style="28" customWidth="1"/>
    <col min="12039" max="12039" width="14.5703125" style="28" customWidth="1"/>
    <col min="12040" max="12040" width="13.42578125" style="28" customWidth="1"/>
    <col min="12041" max="12041" width="15.140625" style="28" customWidth="1"/>
    <col min="12042" max="12042" width="9.28515625" style="28" customWidth="1"/>
    <col min="12043" max="12043" width="11.85546875" style="28" customWidth="1"/>
    <col min="12044" max="12044" width="14.5703125" style="28" customWidth="1"/>
    <col min="12045" max="12045" width="17" style="28" customWidth="1"/>
    <col min="12046" max="12046" width="10.85546875" style="28" customWidth="1"/>
    <col min="12047" max="12047" width="13.7109375" style="28" customWidth="1"/>
    <col min="12048" max="12048" width="14.5703125" style="28" customWidth="1"/>
    <col min="12049" max="12049" width="17" style="28" customWidth="1"/>
    <col min="12050" max="12050" width="11.85546875" style="28" customWidth="1"/>
    <col min="12051" max="12051" width="13.7109375" style="28" customWidth="1"/>
    <col min="12052" max="12289" width="9.140625" style="28"/>
    <col min="12290" max="12290" width="3.5703125" style="28" customWidth="1"/>
    <col min="12291" max="12291" width="13.85546875" style="28" customWidth="1"/>
    <col min="12292" max="12292" width="12.28515625" style="28" bestFit="1" customWidth="1"/>
    <col min="12293" max="12293" width="10.5703125" style="28" customWidth="1"/>
    <col min="12294" max="12294" width="15.28515625" style="28" customWidth="1"/>
    <col min="12295" max="12295" width="14.5703125" style="28" customWidth="1"/>
    <col min="12296" max="12296" width="13.42578125" style="28" customWidth="1"/>
    <col min="12297" max="12297" width="15.140625" style="28" customWidth="1"/>
    <col min="12298" max="12298" width="9.28515625" style="28" customWidth="1"/>
    <col min="12299" max="12299" width="11.85546875" style="28" customWidth="1"/>
    <col min="12300" max="12300" width="14.5703125" style="28" customWidth="1"/>
    <col min="12301" max="12301" width="17" style="28" customWidth="1"/>
    <col min="12302" max="12302" width="10.85546875" style="28" customWidth="1"/>
    <col min="12303" max="12303" width="13.7109375" style="28" customWidth="1"/>
    <col min="12304" max="12304" width="14.5703125" style="28" customWidth="1"/>
    <col min="12305" max="12305" width="17" style="28" customWidth="1"/>
    <col min="12306" max="12306" width="11.85546875" style="28" customWidth="1"/>
    <col min="12307" max="12307" width="13.7109375" style="28" customWidth="1"/>
    <col min="12308" max="12545" width="9.140625" style="28"/>
    <col min="12546" max="12546" width="3.5703125" style="28" customWidth="1"/>
    <col min="12547" max="12547" width="13.85546875" style="28" customWidth="1"/>
    <col min="12548" max="12548" width="12.28515625" style="28" bestFit="1" customWidth="1"/>
    <col min="12549" max="12549" width="10.5703125" style="28" customWidth="1"/>
    <col min="12550" max="12550" width="15.28515625" style="28" customWidth="1"/>
    <col min="12551" max="12551" width="14.5703125" style="28" customWidth="1"/>
    <col min="12552" max="12552" width="13.42578125" style="28" customWidth="1"/>
    <col min="12553" max="12553" width="15.140625" style="28" customWidth="1"/>
    <col min="12554" max="12554" width="9.28515625" style="28" customWidth="1"/>
    <col min="12555" max="12555" width="11.85546875" style="28" customWidth="1"/>
    <col min="12556" max="12556" width="14.5703125" style="28" customWidth="1"/>
    <col min="12557" max="12557" width="17" style="28" customWidth="1"/>
    <col min="12558" max="12558" width="10.85546875" style="28" customWidth="1"/>
    <col min="12559" max="12559" width="13.7109375" style="28" customWidth="1"/>
    <col min="12560" max="12560" width="14.5703125" style="28" customWidth="1"/>
    <col min="12561" max="12561" width="17" style="28" customWidth="1"/>
    <col min="12562" max="12562" width="11.85546875" style="28" customWidth="1"/>
    <col min="12563" max="12563" width="13.7109375" style="28" customWidth="1"/>
    <col min="12564" max="12801" width="9.140625" style="28"/>
    <col min="12802" max="12802" width="3.5703125" style="28" customWidth="1"/>
    <col min="12803" max="12803" width="13.85546875" style="28" customWidth="1"/>
    <col min="12804" max="12804" width="12.28515625" style="28" bestFit="1" customWidth="1"/>
    <col min="12805" max="12805" width="10.5703125" style="28" customWidth="1"/>
    <col min="12806" max="12806" width="15.28515625" style="28" customWidth="1"/>
    <col min="12807" max="12807" width="14.5703125" style="28" customWidth="1"/>
    <col min="12808" max="12808" width="13.42578125" style="28" customWidth="1"/>
    <col min="12809" max="12809" width="15.140625" style="28" customWidth="1"/>
    <col min="12810" max="12810" width="9.28515625" style="28" customWidth="1"/>
    <col min="12811" max="12811" width="11.85546875" style="28" customWidth="1"/>
    <col min="12812" max="12812" width="14.5703125" style="28" customWidth="1"/>
    <col min="12813" max="12813" width="17" style="28" customWidth="1"/>
    <col min="12814" max="12814" width="10.85546875" style="28" customWidth="1"/>
    <col min="12815" max="12815" width="13.7109375" style="28" customWidth="1"/>
    <col min="12816" max="12816" width="14.5703125" style="28" customWidth="1"/>
    <col min="12817" max="12817" width="17" style="28" customWidth="1"/>
    <col min="12818" max="12818" width="11.85546875" style="28" customWidth="1"/>
    <col min="12819" max="12819" width="13.7109375" style="28" customWidth="1"/>
    <col min="12820" max="13057" width="9.140625" style="28"/>
    <col min="13058" max="13058" width="3.5703125" style="28" customWidth="1"/>
    <col min="13059" max="13059" width="13.85546875" style="28" customWidth="1"/>
    <col min="13060" max="13060" width="12.28515625" style="28" bestFit="1" customWidth="1"/>
    <col min="13061" max="13061" width="10.5703125" style="28" customWidth="1"/>
    <col min="13062" max="13062" width="15.28515625" style="28" customWidth="1"/>
    <col min="13063" max="13063" width="14.5703125" style="28" customWidth="1"/>
    <col min="13064" max="13064" width="13.42578125" style="28" customWidth="1"/>
    <col min="13065" max="13065" width="15.140625" style="28" customWidth="1"/>
    <col min="13066" max="13066" width="9.28515625" style="28" customWidth="1"/>
    <col min="13067" max="13067" width="11.85546875" style="28" customWidth="1"/>
    <col min="13068" max="13068" width="14.5703125" style="28" customWidth="1"/>
    <col min="13069" max="13069" width="17" style="28" customWidth="1"/>
    <col min="13070" max="13070" width="10.85546875" style="28" customWidth="1"/>
    <col min="13071" max="13071" width="13.7109375" style="28" customWidth="1"/>
    <col min="13072" max="13072" width="14.5703125" style="28" customWidth="1"/>
    <col min="13073" max="13073" width="17" style="28" customWidth="1"/>
    <col min="13074" max="13074" width="11.85546875" style="28" customWidth="1"/>
    <col min="13075" max="13075" width="13.7109375" style="28" customWidth="1"/>
    <col min="13076" max="13313" width="9.140625" style="28"/>
    <col min="13314" max="13314" width="3.5703125" style="28" customWidth="1"/>
    <col min="13315" max="13315" width="13.85546875" style="28" customWidth="1"/>
    <col min="13316" max="13316" width="12.28515625" style="28" bestFit="1" customWidth="1"/>
    <col min="13317" max="13317" width="10.5703125" style="28" customWidth="1"/>
    <col min="13318" max="13318" width="15.28515625" style="28" customWidth="1"/>
    <col min="13319" max="13319" width="14.5703125" style="28" customWidth="1"/>
    <col min="13320" max="13320" width="13.42578125" style="28" customWidth="1"/>
    <col min="13321" max="13321" width="15.140625" style="28" customWidth="1"/>
    <col min="13322" max="13322" width="9.28515625" style="28" customWidth="1"/>
    <col min="13323" max="13323" width="11.85546875" style="28" customWidth="1"/>
    <col min="13324" max="13324" width="14.5703125" style="28" customWidth="1"/>
    <col min="13325" max="13325" width="17" style="28" customWidth="1"/>
    <col min="13326" max="13326" width="10.85546875" style="28" customWidth="1"/>
    <col min="13327" max="13327" width="13.7109375" style="28" customWidth="1"/>
    <col min="13328" max="13328" width="14.5703125" style="28" customWidth="1"/>
    <col min="13329" max="13329" width="17" style="28" customWidth="1"/>
    <col min="13330" max="13330" width="11.85546875" style="28" customWidth="1"/>
    <col min="13331" max="13331" width="13.7109375" style="28" customWidth="1"/>
    <col min="13332" max="13569" width="9.140625" style="28"/>
    <col min="13570" max="13570" width="3.5703125" style="28" customWidth="1"/>
    <col min="13571" max="13571" width="13.85546875" style="28" customWidth="1"/>
    <col min="13572" max="13572" width="12.28515625" style="28" bestFit="1" customWidth="1"/>
    <col min="13573" max="13573" width="10.5703125" style="28" customWidth="1"/>
    <col min="13574" max="13574" width="15.28515625" style="28" customWidth="1"/>
    <col min="13575" max="13575" width="14.5703125" style="28" customWidth="1"/>
    <col min="13576" max="13576" width="13.42578125" style="28" customWidth="1"/>
    <col min="13577" max="13577" width="15.140625" style="28" customWidth="1"/>
    <col min="13578" max="13578" width="9.28515625" style="28" customWidth="1"/>
    <col min="13579" max="13579" width="11.85546875" style="28" customWidth="1"/>
    <col min="13580" max="13580" width="14.5703125" style="28" customWidth="1"/>
    <col min="13581" max="13581" width="17" style="28" customWidth="1"/>
    <col min="13582" max="13582" width="10.85546875" style="28" customWidth="1"/>
    <col min="13583" max="13583" width="13.7109375" style="28" customWidth="1"/>
    <col min="13584" max="13584" width="14.5703125" style="28" customWidth="1"/>
    <col min="13585" max="13585" width="17" style="28" customWidth="1"/>
    <col min="13586" max="13586" width="11.85546875" style="28" customWidth="1"/>
    <col min="13587" max="13587" width="13.7109375" style="28" customWidth="1"/>
    <col min="13588" max="13825" width="9.140625" style="28"/>
    <col min="13826" max="13826" width="3.5703125" style="28" customWidth="1"/>
    <col min="13827" max="13827" width="13.85546875" style="28" customWidth="1"/>
    <col min="13828" max="13828" width="12.28515625" style="28" bestFit="1" customWidth="1"/>
    <col min="13829" max="13829" width="10.5703125" style="28" customWidth="1"/>
    <col min="13830" max="13830" width="15.28515625" style="28" customWidth="1"/>
    <col min="13831" max="13831" width="14.5703125" style="28" customWidth="1"/>
    <col min="13832" max="13832" width="13.42578125" style="28" customWidth="1"/>
    <col min="13833" max="13833" width="15.140625" style="28" customWidth="1"/>
    <col min="13834" max="13834" width="9.28515625" style="28" customWidth="1"/>
    <col min="13835" max="13835" width="11.85546875" style="28" customWidth="1"/>
    <col min="13836" max="13836" width="14.5703125" style="28" customWidth="1"/>
    <col min="13837" max="13837" width="17" style="28" customWidth="1"/>
    <col min="13838" max="13838" width="10.85546875" style="28" customWidth="1"/>
    <col min="13839" max="13839" width="13.7109375" style="28" customWidth="1"/>
    <col min="13840" max="13840" width="14.5703125" style="28" customWidth="1"/>
    <col min="13841" max="13841" width="17" style="28" customWidth="1"/>
    <col min="13842" max="13842" width="11.85546875" style="28" customWidth="1"/>
    <col min="13843" max="13843" width="13.7109375" style="28" customWidth="1"/>
    <col min="13844" max="14081" width="9.140625" style="28"/>
    <col min="14082" max="14082" width="3.5703125" style="28" customWidth="1"/>
    <col min="14083" max="14083" width="13.85546875" style="28" customWidth="1"/>
    <col min="14084" max="14084" width="12.28515625" style="28" bestFit="1" customWidth="1"/>
    <col min="14085" max="14085" width="10.5703125" style="28" customWidth="1"/>
    <col min="14086" max="14086" width="15.28515625" style="28" customWidth="1"/>
    <col min="14087" max="14087" width="14.5703125" style="28" customWidth="1"/>
    <col min="14088" max="14088" width="13.42578125" style="28" customWidth="1"/>
    <col min="14089" max="14089" width="15.140625" style="28" customWidth="1"/>
    <col min="14090" max="14090" width="9.28515625" style="28" customWidth="1"/>
    <col min="14091" max="14091" width="11.85546875" style="28" customWidth="1"/>
    <col min="14092" max="14092" width="14.5703125" style="28" customWidth="1"/>
    <col min="14093" max="14093" width="17" style="28" customWidth="1"/>
    <col min="14094" max="14094" width="10.85546875" style="28" customWidth="1"/>
    <col min="14095" max="14095" width="13.7109375" style="28" customWidth="1"/>
    <col min="14096" max="14096" width="14.5703125" style="28" customWidth="1"/>
    <col min="14097" max="14097" width="17" style="28" customWidth="1"/>
    <col min="14098" max="14098" width="11.85546875" style="28" customWidth="1"/>
    <col min="14099" max="14099" width="13.7109375" style="28" customWidth="1"/>
    <col min="14100" max="14337" width="9.140625" style="28"/>
    <col min="14338" max="14338" width="3.5703125" style="28" customWidth="1"/>
    <col min="14339" max="14339" width="13.85546875" style="28" customWidth="1"/>
    <col min="14340" max="14340" width="12.28515625" style="28" bestFit="1" customWidth="1"/>
    <col min="14341" max="14341" width="10.5703125" style="28" customWidth="1"/>
    <col min="14342" max="14342" width="15.28515625" style="28" customWidth="1"/>
    <col min="14343" max="14343" width="14.5703125" style="28" customWidth="1"/>
    <col min="14344" max="14344" width="13.42578125" style="28" customWidth="1"/>
    <col min="14345" max="14345" width="15.140625" style="28" customWidth="1"/>
    <col min="14346" max="14346" width="9.28515625" style="28" customWidth="1"/>
    <col min="14347" max="14347" width="11.85546875" style="28" customWidth="1"/>
    <col min="14348" max="14348" width="14.5703125" style="28" customWidth="1"/>
    <col min="14349" max="14349" width="17" style="28" customWidth="1"/>
    <col min="14350" max="14350" width="10.85546875" style="28" customWidth="1"/>
    <col min="14351" max="14351" width="13.7109375" style="28" customWidth="1"/>
    <col min="14352" max="14352" width="14.5703125" style="28" customWidth="1"/>
    <col min="14353" max="14353" width="17" style="28" customWidth="1"/>
    <col min="14354" max="14354" width="11.85546875" style="28" customWidth="1"/>
    <col min="14355" max="14355" width="13.7109375" style="28" customWidth="1"/>
    <col min="14356" max="14593" width="9.140625" style="28"/>
    <col min="14594" max="14594" width="3.5703125" style="28" customWidth="1"/>
    <col min="14595" max="14595" width="13.85546875" style="28" customWidth="1"/>
    <col min="14596" max="14596" width="12.28515625" style="28" bestFit="1" customWidth="1"/>
    <col min="14597" max="14597" width="10.5703125" style="28" customWidth="1"/>
    <col min="14598" max="14598" width="15.28515625" style="28" customWidth="1"/>
    <col min="14599" max="14599" width="14.5703125" style="28" customWidth="1"/>
    <col min="14600" max="14600" width="13.42578125" style="28" customWidth="1"/>
    <col min="14601" max="14601" width="15.140625" style="28" customWidth="1"/>
    <col min="14602" max="14602" width="9.28515625" style="28" customWidth="1"/>
    <col min="14603" max="14603" width="11.85546875" style="28" customWidth="1"/>
    <col min="14604" max="14604" width="14.5703125" style="28" customWidth="1"/>
    <col min="14605" max="14605" width="17" style="28" customWidth="1"/>
    <col min="14606" max="14606" width="10.85546875" style="28" customWidth="1"/>
    <col min="14607" max="14607" width="13.7109375" style="28" customWidth="1"/>
    <col min="14608" max="14608" width="14.5703125" style="28" customWidth="1"/>
    <col min="14609" max="14609" width="17" style="28" customWidth="1"/>
    <col min="14610" max="14610" width="11.85546875" style="28" customWidth="1"/>
    <col min="14611" max="14611" width="13.7109375" style="28" customWidth="1"/>
    <col min="14612" max="14849" width="9.140625" style="28"/>
    <col min="14850" max="14850" width="3.5703125" style="28" customWidth="1"/>
    <col min="14851" max="14851" width="13.85546875" style="28" customWidth="1"/>
    <col min="14852" max="14852" width="12.28515625" style="28" bestFit="1" customWidth="1"/>
    <col min="14853" max="14853" width="10.5703125" style="28" customWidth="1"/>
    <col min="14854" max="14854" width="15.28515625" style="28" customWidth="1"/>
    <col min="14855" max="14855" width="14.5703125" style="28" customWidth="1"/>
    <col min="14856" max="14856" width="13.42578125" style="28" customWidth="1"/>
    <col min="14857" max="14857" width="15.140625" style="28" customWidth="1"/>
    <col min="14858" max="14858" width="9.28515625" style="28" customWidth="1"/>
    <col min="14859" max="14859" width="11.85546875" style="28" customWidth="1"/>
    <col min="14860" max="14860" width="14.5703125" style="28" customWidth="1"/>
    <col min="14861" max="14861" width="17" style="28" customWidth="1"/>
    <col min="14862" max="14862" width="10.85546875" style="28" customWidth="1"/>
    <col min="14863" max="14863" width="13.7109375" style="28" customWidth="1"/>
    <col min="14864" max="14864" width="14.5703125" style="28" customWidth="1"/>
    <col min="14865" max="14865" width="17" style="28" customWidth="1"/>
    <col min="14866" max="14866" width="11.85546875" style="28" customWidth="1"/>
    <col min="14867" max="14867" width="13.7109375" style="28" customWidth="1"/>
    <col min="14868" max="15105" width="9.140625" style="28"/>
    <col min="15106" max="15106" width="3.5703125" style="28" customWidth="1"/>
    <col min="15107" max="15107" width="13.85546875" style="28" customWidth="1"/>
    <col min="15108" max="15108" width="12.28515625" style="28" bestFit="1" customWidth="1"/>
    <col min="15109" max="15109" width="10.5703125" style="28" customWidth="1"/>
    <col min="15110" max="15110" width="15.28515625" style="28" customWidth="1"/>
    <col min="15111" max="15111" width="14.5703125" style="28" customWidth="1"/>
    <col min="15112" max="15112" width="13.42578125" style="28" customWidth="1"/>
    <col min="15113" max="15113" width="15.140625" style="28" customWidth="1"/>
    <col min="15114" max="15114" width="9.28515625" style="28" customWidth="1"/>
    <col min="15115" max="15115" width="11.85546875" style="28" customWidth="1"/>
    <col min="15116" max="15116" width="14.5703125" style="28" customWidth="1"/>
    <col min="15117" max="15117" width="17" style="28" customWidth="1"/>
    <col min="15118" max="15118" width="10.85546875" style="28" customWidth="1"/>
    <col min="15119" max="15119" width="13.7109375" style="28" customWidth="1"/>
    <col min="15120" max="15120" width="14.5703125" style="28" customWidth="1"/>
    <col min="15121" max="15121" width="17" style="28" customWidth="1"/>
    <col min="15122" max="15122" width="11.85546875" style="28" customWidth="1"/>
    <col min="15123" max="15123" width="13.7109375" style="28" customWidth="1"/>
    <col min="15124" max="15361" width="9.140625" style="28"/>
    <col min="15362" max="15362" width="3.5703125" style="28" customWidth="1"/>
    <col min="15363" max="15363" width="13.85546875" style="28" customWidth="1"/>
    <col min="15364" max="15364" width="12.28515625" style="28" bestFit="1" customWidth="1"/>
    <col min="15365" max="15365" width="10.5703125" style="28" customWidth="1"/>
    <col min="15366" max="15366" width="15.28515625" style="28" customWidth="1"/>
    <col min="15367" max="15367" width="14.5703125" style="28" customWidth="1"/>
    <col min="15368" max="15368" width="13.42578125" style="28" customWidth="1"/>
    <col min="15369" max="15369" width="15.140625" style="28" customWidth="1"/>
    <col min="15370" max="15370" width="9.28515625" style="28" customWidth="1"/>
    <col min="15371" max="15371" width="11.85546875" style="28" customWidth="1"/>
    <col min="15372" max="15372" width="14.5703125" style="28" customWidth="1"/>
    <col min="15373" max="15373" width="17" style="28" customWidth="1"/>
    <col min="15374" max="15374" width="10.85546875" style="28" customWidth="1"/>
    <col min="15375" max="15375" width="13.7109375" style="28" customWidth="1"/>
    <col min="15376" max="15376" width="14.5703125" style="28" customWidth="1"/>
    <col min="15377" max="15377" width="17" style="28" customWidth="1"/>
    <col min="15378" max="15378" width="11.85546875" style="28" customWidth="1"/>
    <col min="15379" max="15379" width="13.7109375" style="28" customWidth="1"/>
    <col min="15380" max="15617" width="9.140625" style="28"/>
    <col min="15618" max="15618" width="3.5703125" style="28" customWidth="1"/>
    <col min="15619" max="15619" width="13.85546875" style="28" customWidth="1"/>
    <col min="15620" max="15620" width="12.28515625" style="28" bestFit="1" customWidth="1"/>
    <col min="15621" max="15621" width="10.5703125" style="28" customWidth="1"/>
    <col min="15622" max="15622" width="15.28515625" style="28" customWidth="1"/>
    <col min="15623" max="15623" width="14.5703125" style="28" customWidth="1"/>
    <col min="15624" max="15624" width="13.42578125" style="28" customWidth="1"/>
    <col min="15625" max="15625" width="15.140625" style="28" customWidth="1"/>
    <col min="15626" max="15626" width="9.28515625" style="28" customWidth="1"/>
    <col min="15627" max="15627" width="11.85546875" style="28" customWidth="1"/>
    <col min="15628" max="15628" width="14.5703125" style="28" customWidth="1"/>
    <col min="15629" max="15629" width="17" style="28" customWidth="1"/>
    <col min="15630" max="15630" width="10.85546875" style="28" customWidth="1"/>
    <col min="15631" max="15631" width="13.7109375" style="28" customWidth="1"/>
    <col min="15632" max="15632" width="14.5703125" style="28" customWidth="1"/>
    <col min="15633" max="15633" width="17" style="28" customWidth="1"/>
    <col min="15634" max="15634" width="11.85546875" style="28" customWidth="1"/>
    <col min="15635" max="15635" width="13.7109375" style="28" customWidth="1"/>
    <col min="15636" max="15873" width="9.140625" style="28"/>
    <col min="15874" max="15874" width="3.5703125" style="28" customWidth="1"/>
    <col min="15875" max="15875" width="13.85546875" style="28" customWidth="1"/>
    <col min="15876" max="15876" width="12.28515625" style="28" bestFit="1" customWidth="1"/>
    <col min="15877" max="15877" width="10.5703125" style="28" customWidth="1"/>
    <col min="15878" max="15878" width="15.28515625" style="28" customWidth="1"/>
    <col min="15879" max="15879" width="14.5703125" style="28" customWidth="1"/>
    <col min="15880" max="15880" width="13.42578125" style="28" customWidth="1"/>
    <col min="15881" max="15881" width="15.140625" style="28" customWidth="1"/>
    <col min="15882" max="15882" width="9.28515625" style="28" customWidth="1"/>
    <col min="15883" max="15883" width="11.85546875" style="28" customWidth="1"/>
    <col min="15884" max="15884" width="14.5703125" style="28" customWidth="1"/>
    <col min="15885" max="15885" width="17" style="28" customWidth="1"/>
    <col min="15886" max="15886" width="10.85546875" style="28" customWidth="1"/>
    <col min="15887" max="15887" width="13.7109375" style="28" customWidth="1"/>
    <col min="15888" max="15888" width="14.5703125" style="28" customWidth="1"/>
    <col min="15889" max="15889" width="17" style="28" customWidth="1"/>
    <col min="15890" max="15890" width="11.85546875" style="28" customWidth="1"/>
    <col min="15891" max="15891" width="13.7109375" style="28" customWidth="1"/>
    <col min="15892" max="16129" width="9.140625" style="28"/>
    <col min="16130" max="16130" width="3.5703125" style="28" customWidth="1"/>
    <col min="16131" max="16131" width="13.85546875" style="28" customWidth="1"/>
    <col min="16132" max="16132" width="12.28515625" style="28" bestFit="1" customWidth="1"/>
    <col min="16133" max="16133" width="10.5703125" style="28" customWidth="1"/>
    <col min="16134" max="16134" width="15.28515625" style="28" customWidth="1"/>
    <col min="16135" max="16135" width="14.5703125" style="28" customWidth="1"/>
    <col min="16136" max="16136" width="13.42578125" style="28" customWidth="1"/>
    <col min="16137" max="16137" width="15.140625" style="28" customWidth="1"/>
    <col min="16138" max="16138" width="9.28515625" style="28" customWidth="1"/>
    <col min="16139" max="16139" width="11.85546875" style="28" customWidth="1"/>
    <col min="16140" max="16140" width="14.5703125" style="28" customWidth="1"/>
    <col min="16141" max="16141" width="17" style="28" customWidth="1"/>
    <col min="16142" max="16142" width="10.85546875" style="28" customWidth="1"/>
    <col min="16143" max="16143" width="13.7109375" style="28" customWidth="1"/>
    <col min="16144" max="16144" width="14.5703125" style="28" customWidth="1"/>
    <col min="16145" max="16145" width="17" style="28" customWidth="1"/>
    <col min="16146" max="16146" width="11.85546875" style="28" customWidth="1"/>
    <col min="16147" max="16147" width="13.7109375" style="28" customWidth="1"/>
    <col min="16148" max="16384" width="9.140625" style="28"/>
  </cols>
  <sheetData>
    <row r="1" spans="1:25" s="24" customFormat="1" ht="28.5" x14ac:dyDescent="0.4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ht="19.5" customHeight="1" x14ac:dyDescent="0.25">
      <c r="A2" s="249" t="s">
        <v>36</v>
      </c>
      <c r="B2" s="249"/>
      <c r="C2" s="25"/>
      <c r="D2" s="179"/>
      <c r="E2" s="27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250" t="s">
        <v>37</v>
      </c>
      <c r="R2" s="250"/>
      <c r="S2" s="250"/>
    </row>
    <row r="3" spans="1:25" ht="69" customHeight="1" x14ac:dyDescent="0.2">
      <c r="A3" s="251" t="s">
        <v>165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25" s="29" customFormat="1" ht="31.5" customHeight="1" x14ac:dyDescent="0.25">
      <c r="A4" s="253" t="s">
        <v>1</v>
      </c>
      <c r="B4" s="253" t="s">
        <v>2</v>
      </c>
      <c r="C4" s="254" t="s">
        <v>3</v>
      </c>
      <c r="D4" s="253" t="s">
        <v>4</v>
      </c>
      <c r="E4" s="254" t="s">
        <v>172</v>
      </c>
      <c r="F4" s="254" t="s">
        <v>173</v>
      </c>
      <c r="G4" s="254" t="s">
        <v>112</v>
      </c>
      <c r="H4" s="258" t="s">
        <v>174</v>
      </c>
      <c r="I4" s="258"/>
      <c r="J4" s="258"/>
      <c r="K4" s="259" t="s">
        <v>114</v>
      </c>
      <c r="L4" s="253" t="s">
        <v>175</v>
      </c>
      <c r="M4" s="253"/>
      <c r="N4" s="253"/>
      <c r="O4" s="253"/>
      <c r="P4" s="253" t="s">
        <v>5</v>
      </c>
      <c r="Q4" s="253"/>
      <c r="R4" s="253"/>
      <c r="S4" s="253"/>
    </row>
    <row r="5" spans="1:25" s="29" customFormat="1" ht="15" x14ac:dyDescent="0.25">
      <c r="A5" s="253"/>
      <c r="B5" s="253"/>
      <c r="C5" s="255"/>
      <c r="D5" s="253"/>
      <c r="E5" s="255"/>
      <c r="F5" s="255"/>
      <c r="G5" s="255"/>
      <c r="H5" s="258"/>
      <c r="I5" s="258"/>
      <c r="J5" s="258"/>
      <c r="K5" s="260"/>
      <c r="L5" s="253" t="s">
        <v>6</v>
      </c>
      <c r="M5" s="258" t="s">
        <v>7</v>
      </c>
      <c r="N5" s="258" t="s">
        <v>8</v>
      </c>
      <c r="O5" s="258" t="s">
        <v>9</v>
      </c>
      <c r="P5" s="253" t="s">
        <v>116</v>
      </c>
      <c r="Q5" s="258" t="s">
        <v>10</v>
      </c>
      <c r="R5" s="258" t="s">
        <v>11</v>
      </c>
      <c r="S5" s="258" t="s">
        <v>12</v>
      </c>
    </row>
    <row r="6" spans="1:25" s="29" customFormat="1" ht="142.5" customHeight="1" x14ac:dyDescent="0.25">
      <c r="A6" s="253"/>
      <c r="B6" s="253"/>
      <c r="C6" s="256"/>
      <c r="D6" s="253"/>
      <c r="E6" s="256"/>
      <c r="F6" s="256"/>
      <c r="G6" s="256"/>
      <c r="H6" s="178" t="s">
        <v>13</v>
      </c>
      <c r="I6" s="178" t="s">
        <v>14</v>
      </c>
      <c r="J6" s="178" t="s">
        <v>15</v>
      </c>
      <c r="K6" s="261"/>
      <c r="L6" s="253"/>
      <c r="M6" s="258"/>
      <c r="N6" s="258"/>
      <c r="O6" s="258"/>
      <c r="P6" s="253"/>
      <c r="Q6" s="258"/>
      <c r="R6" s="258"/>
      <c r="S6" s="258"/>
    </row>
    <row r="7" spans="1:25" s="7" customFormat="1" ht="21" customHeight="1" x14ac:dyDescent="0.25">
      <c r="A7" s="4">
        <v>1</v>
      </c>
      <c r="B7" s="4">
        <v>2</v>
      </c>
      <c r="C7" s="4">
        <v>3</v>
      </c>
      <c r="D7" s="4">
        <v>4</v>
      </c>
      <c r="E7" s="5" t="s">
        <v>16</v>
      </c>
      <c r="F7" s="4">
        <v>5</v>
      </c>
      <c r="G7" s="4" t="s">
        <v>17</v>
      </c>
      <c r="H7" s="4">
        <v>6</v>
      </c>
      <c r="I7" s="4">
        <v>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</row>
    <row r="8" spans="1:25" ht="57" customHeight="1" x14ac:dyDescent="0.2">
      <c r="A8" s="31">
        <v>1</v>
      </c>
      <c r="B8" s="31" t="s">
        <v>38</v>
      </c>
      <c r="C8" s="32">
        <v>63</v>
      </c>
      <c r="D8" s="32">
        <v>63</v>
      </c>
      <c r="E8" s="33">
        <v>4303</v>
      </c>
      <c r="F8" s="34">
        <v>27.644444444444446</v>
      </c>
      <c r="G8" s="35">
        <f>'MAY-2020 I '!G8+F8</f>
        <v>61.115277777777777</v>
      </c>
      <c r="H8" s="35">
        <v>30.904166666666669</v>
      </c>
      <c r="I8" s="35">
        <v>26.276388888888889</v>
      </c>
      <c r="J8" s="35">
        <f>H8+I8</f>
        <v>57.180555555555557</v>
      </c>
      <c r="K8" s="15">
        <f>'MAY-2020 I '!K8+J8</f>
        <v>118.50625000000001</v>
      </c>
      <c r="L8" s="15">
        <f t="shared" ref="L8:L13" si="0">F8+J8</f>
        <v>84.825000000000003</v>
      </c>
      <c r="M8" s="15">
        <f>L8/C8</f>
        <v>1.3464285714285715</v>
      </c>
      <c r="N8" s="36">
        <f>+((C8*24*30)-J8)/(C8*24*30)*100</f>
        <v>99.873940574172053</v>
      </c>
      <c r="O8" s="36">
        <f>+((C8*24*30)-L8)/(C8*24*30)*100</f>
        <v>99.812996031746039</v>
      </c>
      <c r="P8" s="37">
        <f t="shared" ref="P8:P14" si="1">+G8+K8</f>
        <v>179.62152777777777</v>
      </c>
      <c r="Q8" s="15">
        <f>P8/C8</f>
        <v>2.8511353615520281</v>
      </c>
      <c r="R8" s="36">
        <f>+((C8*24*30)-K8)/(C8*24*30)*100</f>
        <v>99.738742835097</v>
      </c>
      <c r="S8" s="36">
        <f>+((C8*24*30)-(G8+K8))*100/(C8*24*30)</f>
        <v>99.604008977562216</v>
      </c>
      <c r="U8" s="31">
        <v>45</v>
      </c>
      <c r="V8" s="31">
        <v>45</v>
      </c>
      <c r="W8" s="38">
        <v>450</v>
      </c>
      <c r="X8" s="39">
        <v>5.239583333333333</v>
      </c>
      <c r="Y8" s="39">
        <f>X8+'[1]JAN-2019  -I'!Y8</f>
        <v>5.239583333333333</v>
      </c>
    </row>
    <row r="9" spans="1:25" s="45" customFormat="1" ht="57" customHeight="1" x14ac:dyDescent="0.2">
      <c r="A9" s="40">
        <v>2</v>
      </c>
      <c r="B9" s="40" t="s">
        <v>39</v>
      </c>
      <c r="C9" s="41">
        <v>8</v>
      </c>
      <c r="D9" s="41">
        <v>8</v>
      </c>
      <c r="E9" s="41">
        <v>651</v>
      </c>
      <c r="F9" s="42">
        <v>0</v>
      </c>
      <c r="G9" s="35">
        <f>'MAY-2020 I '!G9+F9</f>
        <v>0</v>
      </c>
      <c r="H9" s="42">
        <v>4.0069444444444446</v>
      </c>
      <c r="I9" s="42">
        <v>7.2465277777777777</v>
      </c>
      <c r="J9" s="35">
        <f t="shared" ref="J9:J14" si="2">H9+I9</f>
        <v>11.253472222222221</v>
      </c>
      <c r="K9" s="15">
        <f>'MAY-2020 I '!K9+J9</f>
        <v>33.357638888888886</v>
      </c>
      <c r="L9" s="15">
        <f t="shared" si="0"/>
        <v>11.253472222222221</v>
      </c>
      <c r="M9" s="15">
        <f t="shared" ref="M9:M13" si="3">L9/C9</f>
        <v>1.4066840277777777</v>
      </c>
      <c r="N9" s="36">
        <f t="shared" ref="N9:N13" si="4">+((C9*24*30)-J9)/(C9*24*30)*100</f>
        <v>99.804627218364189</v>
      </c>
      <c r="O9" s="36">
        <f t="shared" ref="O9:O13" si="5">+((C9*24*30)-L9)/(C9*24*30)*100</f>
        <v>99.804627218364189</v>
      </c>
      <c r="P9" s="44">
        <f t="shared" si="1"/>
        <v>33.357638888888886</v>
      </c>
      <c r="Q9" s="42">
        <f>P9/C9</f>
        <v>4.1697048611111107</v>
      </c>
      <c r="R9" s="36">
        <f t="shared" ref="R9:R13" si="6">+((C9*24*30)-K9)/(C9*24*30)*100</f>
        <v>99.420874324845684</v>
      </c>
      <c r="S9" s="36">
        <f t="shared" ref="S9:S13" si="7">+((C9*24*30)-(G9+K9))*100/(C9*24*30)</f>
        <v>99.420874324845684</v>
      </c>
      <c r="U9" s="31">
        <v>8</v>
      </c>
      <c r="V9" s="31">
        <v>8</v>
      </c>
      <c r="W9" s="38">
        <v>1</v>
      </c>
      <c r="X9" s="39">
        <v>4.1666666666666664E-2</v>
      </c>
      <c r="Y9" s="39">
        <f>X9+'[1]JAN-2019  -I'!Y9</f>
        <v>4.1666666666666664E-2</v>
      </c>
    </row>
    <row r="10" spans="1:25" s="45" customFormat="1" ht="57" customHeight="1" x14ac:dyDescent="0.2">
      <c r="A10" s="40">
        <v>3</v>
      </c>
      <c r="B10" s="40" t="s">
        <v>40</v>
      </c>
      <c r="C10" s="41">
        <v>16</v>
      </c>
      <c r="D10" s="41">
        <v>16</v>
      </c>
      <c r="E10" s="41">
        <v>1053</v>
      </c>
      <c r="F10" s="42">
        <v>0</v>
      </c>
      <c r="G10" s="35">
        <f>'MAY-2020 I '!G10+F10</f>
        <v>0</v>
      </c>
      <c r="H10" s="42">
        <v>41.229166666666664</v>
      </c>
      <c r="I10" s="42">
        <v>6.270833333333333</v>
      </c>
      <c r="J10" s="35">
        <f t="shared" si="2"/>
        <v>47.5</v>
      </c>
      <c r="K10" s="15">
        <f>'MAY-2020 I '!K10+J10</f>
        <v>86.559027777777771</v>
      </c>
      <c r="L10" s="15">
        <f t="shared" si="0"/>
        <v>47.5</v>
      </c>
      <c r="M10" s="15">
        <f t="shared" si="3"/>
        <v>2.96875</v>
      </c>
      <c r="N10" s="36">
        <f t="shared" si="4"/>
        <v>99.587673611111114</v>
      </c>
      <c r="O10" s="36">
        <f t="shared" si="5"/>
        <v>99.587673611111114</v>
      </c>
      <c r="P10" s="44">
        <f t="shared" si="1"/>
        <v>86.559027777777771</v>
      </c>
      <c r="Q10" s="42">
        <f>P10/C10</f>
        <v>5.4099392361111107</v>
      </c>
      <c r="R10" s="36">
        <f t="shared" si="6"/>
        <v>99.248619550540127</v>
      </c>
      <c r="S10" s="36">
        <f t="shared" si="7"/>
        <v>99.248619550540127</v>
      </c>
      <c r="U10" s="31">
        <v>16</v>
      </c>
      <c r="V10" s="31">
        <v>16</v>
      </c>
      <c r="W10" s="38">
        <v>614</v>
      </c>
      <c r="X10" s="39">
        <v>1.7361111111111112E-4</v>
      </c>
      <c r="Y10" s="39">
        <f>X10+'[1]JAN-2019  -I'!Y10</f>
        <v>1.7361111111111112E-4</v>
      </c>
    </row>
    <row r="11" spans="1:25" ht="57" customHeight="1" x14ac:dyDescent="0.2">
      <c r="A11" s="31">
        <v>4</v>
      </c>
      <c r="B11" s="31" t="s">
        <v>41</v>
      </c>
      <c r="C11" s="46">
        <v>4</v>
      </c>
      <c r="D11" s="46">
        <v>4</v>
      </c>
      <c r="E11" s="47">
        <v>278</v>
      </c>
      <c r="F11" s="48">
        <v>0</v>
      </c>
      <c r="G11" s="35">
        <f>'MAY-2020 I '!G11+F11</f>
        <v>0.83333333333333326</v>
      </c>
      <c r="H11" s="48">
        <v>1.1479166666666667</v>
      </c>
      <c r="I11" s="48">
        <v>1.6131944444444446</v>
      </c>
      <c r="J11" s="35">
        <f t="shared" si="2"/>
        <v>2.7611111111111111</v>
      </c>
      <c r="K11" s="15">
        <f>'MAY-2020 I '!K11+J11</f>
        <v>12.261805555555556</v>
      </c>
      <c r="L11" s="15">
        <f t="shared" si="0"/>
        <v>2.7611111111111111</v>
      </c>
      <c r="M11" s="15">
        <f t="shared" si="3"/>
        <v>0.69027777777777777</v>
      </c>
      <c r="N11" s="36">
        <f t="shared" si="4"/>
        <v>99.90412808641976</v>
      </c>
      <c r="O11" s="36">
        <f t="shared" si="5"/>
        <v>99.90412808641976</v>
      </c>
      <c r="P11" s="37">
        <f t="shared" si="1"/>
        <v>13.09513888888889</v>
      </c>
      <c r="Q11" s="15">
        <f>P11/C11</f>
        <v>3.2737847222222225</v>
      </c>
      <c r="R11" s="36">
        <f t="shared" si="6"/>
        <v>99.57424286265433</v>
      </c>
      <c r="S11" s="36">
        <f t="shared" si="7"/>
        <v>99.54530767746914</v>
      </c>
      <c r="U11" s="49">
        <v>4</v>
      </c>
      <c r="V11" s="49">
        <v>4</v>
      </c>
      <c r="W11" s="50">
        <v>159</v>
      </c>
      <c r="X11" s="51">
        <v>0</v>
      </c>
      <c r="Y11" s="39">
        <f>X11+'[1]JAN-2019  -I'!Y11</f>
        <v>0</v>
      </c>
    </row>
    <row r="12" spans="1:25" ht="57" customHeight="1" x14ac:dyDescent="0.2">
      <c r="A12" s="40">
        <v>5</v>
      </c>
      <c r="B12" s="40" t="s">
        <v>42</v>
      </c>
      <c r="C12" s="52">
        <v>28</v>
      </c>
      <c r="D12" s="53">
        <v>28</v>
      </c>
      <c r="E12" s="53">
        <v>1574</v>
      </c>
      <c r="F12" s="42">
        <v>0.56805555555555554</v>
      </c>
      <c r="G12" s="35">
        <f>'MAY-2020 I '!G12+F12</f>
        <v>2.0993055555555555</v>
      </c>
      <c r="H12" s="54">
        <v>11.245833333333332</v>
      </c>
      <c r="I12" s="54">
        <v>13.120833333333334</v>
      </c>
      <c r="J12" s="35">
        <f t="shared" si="2"/>
        <v>24.366666666666667</v>
      </c>
      <c r="K12" s="15">
        <f>'MAY-2020 I '!K12+J12</f>
        <v>65.052777777777777</v>
      </c>
      <c r="L12" s="15">
        <f t="shared" si="0"/>
        <v>24.934722222222224</v>
      </c>
      <c r="M12" s="15">
        <f t="shared" si="3"/>
        <v>0.89052579365079365</v>
      </c>
      <c r="N12" s="36">
        <f t="shared" si="4"/>
        <v>99.879133597883609</v>
      </c>
      <c r="O12" s="36">
        <f t="shared" si="5"/>
        <v>99.876315861992964</v>
      </c>
      <c r="P12" s="37">
        <f t="shared" si="1"/>
        <v>67.152083333333337</v>
      </c>
      <c r="Q12" s="42">
        <v>5.0452826086956524</v>
      </c>
      <c r="R12" s="36">
        <f t="shared" si="6"/>
        <v>99.677317570546734</v>
      </c>
      <c r="S12" s="36">
        <f t="shared" si="7"/>
        <v>99.666904348544961</v>
      </c>
      <c r="U12" s="55">
        <v>26</v>
      </c>
      <c r="V12" s="56">
        <v>25</v>
      </c>
      <c r="W12" s="56">
        <v>575</v>
      </c>
      <c r="X12" s="57">
        <f>SUM(X7:X11)</f>
        <v>5.2814236111111112</v>
      </c>
      <c r="Y12" s="39">
        <f>X12+'[1]JAN-2019  -I'!Y12</f>
        <v>5.2814236111111112</v>
      </c>
    </row>
    <row r="13" spans="1:25" s="45" customFormat="1" ht="57" customHeight="1" x14ac:dyDescent="0.2">
      <c r="A13" s="40">
        <v>6</v>
      </c>
      <c r="B13" s="40" t="s">
        <v>43</v>
      </c>
      <c r="C13" s="41">
        <v>28</v>
      </c>
      <c r="D13" s="41">
        <v>28</v>
      </c>
      <c r="E13" s="41">
        <v>1831</v>
      </c>
      <c r="F13" s="58">
        <v>0.13749999999999998</v>
      </c>
      <c r="G13" s="35">
        <f>'MAY-2020 I '!G13+F13</f>
        <v>0.54374999999999996</v>
      </c>
      <c r="H13" s="59">
        <v>22.616666666666664</v>
      </c>
      <c r="I13" s="59">
        <v>12.332638888888889</v>
      </c>
      <c r="J13" s="35">
        <f t="shared" si="2"/>
        <v>34.949305555555554</v>
      </c>
      <c r="K13" s="15">
        <f>'MAY-2020 I '!K13+J13</f>
        <v>71.861805555555549</v>
      </c>
      <c r="L13" s="15">
        <f t="shared" si="0"/>
        <v>35.086805555555557</v>
      </c>
      <c r="M13" s="15">
        <f t="shared" si="3"/>
        <v>1.2531001984126984</v>
      </c>
      <c r="N13" s="36">
        <f t="shared" si="4"/>
        <v>99.826640349426825</v>
      </c>
      <c r="O13" s="36">
        <f t="shared" si="5"/>
        <v>99.825958305776012</v>
      </c>
      <c r="P13" s="60">
        <f t="shared" si="1"/>
        <v>72.405555555555551</v>
      </c>
      <c r="Q13" s="42">
        <f>P13/C13</f>
        <v>2.5859126984126983</v>
      </c>
      <c r="R13" s="36">
        <f t="shared" si="6"/>
        <v>99.643542631172835</v>
      </c>
      <c r="S13" s="36">
        <f t="shared" si="7"/>
        <v>99.640845458553784</v>
      </c>
      <c r="U13" s="31">
        <v>26</v>
      </c>
      <c r="V13" s="31">
        <v>26</v>
      </c>
      <c r="W13" s="38">
        <v>1061</v>
      </c>
      <c r="X13" s="61">
        <v>2.0833333333333332E-2</v>
      </c>
      <c r="Y13" s="39">
        <f>X13+'[1]JAN-2019  -I'!Y13</f>
        <v>2.0833333333333332E-2</v>
      </c>
    </row>
    <row r="14" spans="1:25" s="66" customFormat="1" ht="58.5" customHeight="1" x14ac:dyDescent="0.2">
      <c r="A14" s="262" t="s">
        <v>15</v>
      </c>
      <c r="B14" s="262"/>
      <c r="C14" s="62">
        <f t="shared" ref="C14:I14" si="8">SUM(C8:C13)</f>
        <v>147</v>
      </c>
      <c r="D14" s="62">
        <f t="shared" si="8"/>
        <v>147</v>
      </c>
      <c r="E14" s="62">
        <f t="shared" si="8"/>
        <v>9690</v>
      </c>
      <c r="F14" s="63">
        <f t="shared" si="8"/>
        <v>28.35</v>
      </c>
      <c r="G14" s="63">
        <f>SUM(G8:G13)</f>
        <v>64.591666666666669</v>
      </c>
      <c r="H14" s="63">
        <f t="shared" si="8"/>
        <v>111.15069444444444</v>
      </c>
      <c r="I14" s="63">
        <f t="shared" si="8"/>
        <v>66.86041666666668</v>
      </c>
      <c r="J14" s="64">
        <f t="shared" si="2"/>
        <v>178.01111111111112</v>
      </c>
      <c r="K14" s="63">
        <f>SUM(K8:K13)</f>
        <v>387.59930555555547</v>
      </c>
      <c r="L14" s="63">
        <f>SUM(L8:L13)</f>
        <v>206.36111111111114</v>
      </c>
      <c r="M14" s="63">
        <f>L14/C14</f>
        <v>1.4038170823885112</v>
      </c>
      <c r="N14" s="63">
        <f>+((C14*24*30)-J14)/(C14*24*30)*100</f>
        <v>99.831811119509524</v>
      </c>
      <c r="O14" s="63">
        <f>+((C14*24*30)-L14)/(C14*24*30)*100</f>
        <v>99.80502540522383</v>
      </c>
      <c r="P14" s="65">
        <f t="shared" si="1"/>
        <v>452.19097222222217</v>
      </c>
      <c r="Q14" s="63">
        <f>P14/C14</f>
        <v>3.0761290627362055</v>
      </c>
      <c r="R14" s="63">
        <f>+((C14*24*30)-K14)/(C14*24*30)*100</f>
        <v>99.633787504199205</v>
      </c>
      <c r="S14" s="63">
        <f>+((C14*24*30)-(G14+K14))*100/(C14*24*30)</f>
        <v>99.572759852397752</v>
      </c>
    </row>
    <row r="15" spans="1:25" s="67" customFormat="1" ht="132.75" customHeight="1" x14ac:dyDescent="0.2">
      <c r="A15" s="257" t="s">
        <v>44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X15" s="68"/>
    </row>
    <row r="16" spans="1:25" ht="96" customHeight="1" x14ac:dyDescent="0.2">
      <c r="A16" s="257" t="s">
        <v>176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</row>
    <row r="17" spans="5:12" ht="18.75" x14ac:dyDescent="0.2">
      <c r="E17" s="69"/>
    </row>
    <row r="18" spans="5:12" ht="18.75" x14ac:dyDescent="0.2">
      <c r="E18" s="31"/>
    </row>
    <row r="22" spans="5:12" ht="20.25" x14ac:dyDescent="0.3">
      <c r="H22" s="70" t="s">
        <v>46</v>
      </c>
      <c r="I22" s="70">
        <v>98.259722222222209</v>
      </c>
      <c r="J22" s="70" t="s">
        <v>47</v>
      </c>
      <c r="K22" s="70" t="s">
        <v>48</v>
      </c>
      <c r="L22" s="71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78"/>
  <sheetViews>
    <sheetView view="pageBreakPreview" topLeftCell="A3" zoomScale="60" workbookViewId="0">
      <selection activeCell="K47" sqref="K47"/>
    </sheetView>
  </sheetViews>
  <sheetFormatPr defaultRowHeight="15.75" x14ac:dyDescent="0.25"/>
  <cols>
    <col min="1" max="1" width="4.140625" style="126" customWidth="1"/>
    <col min="2" max="2" width="20.85546875" style="127" customWidth="1"/>
    <col min="3" max="3" width="12.42578125" style="127" customWidth="1"/>
    <col min="4" max="4" width="8.7109375" style="127" customWidth="1"/>
    <col min="5" max="5" width="11.85546875" style="128" customWidth="1"/>
    <col min="6" max="6" width="13.5703125" style="129" customWidth="1"/>
    <col min="7" max="7" width="13.28515625" style="130" customWidth="1"/>
    <col min="8" max="9" width="15.7109375" style="130" customWidth="1"/>
    <col min="10" max="10" width="15.140625" style="127" customWidth="1"/>
    <col min="11" max="11" width="12.85546875" style="127" customWidth="1"/>
    <col min="12" max="12" width="15" style="127" customWidth="1"/>
    <col min="13" max="13" width="14.5703125" style="127" customWidth="1"/>
    <col min="14" max="14" width="14.140625" style="127" customWidth="1"/>
    <col min="15" max="15" width="15.28515625" style="127" customWidth="1"/>
    <col min="16" max="16" width="16.7109375" style="127" customWidth="1"/>
    <col min="17" max="17" width="15.5703125" style="127" customWidth="1"/>
    <col min="18" max="18" width="13.5703125" style="127" customWidth="1"/>
    <col min="19" max="19" width="14.140625" style="127" customWidth="1"/>
    <col min="20" max="20" width="9.140625" style="127"/>
    <col min="21" max="21" width="15.28515625" style="127" customWidth="1"/>
    <col min="22" max="22" width="13.42578125" style="127" bestFit="1" customWidth="1"/>
    <col min="23" max="257" width="9.140625" style="127"/>
    <col min="258" max="258" width="5.42578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5.42578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5.42578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5.42578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5.42578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5.42578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5.42578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5.42578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5.42578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5.42578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5.42578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5.42578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5.42578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5.42578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5.42578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5.42578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5.42578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5.42578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5.42578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5.42578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5.42578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5.42578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5.42578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5.42578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5.42578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5.42578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5.42578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5.42578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5.42578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5.42578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5.42578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5.42578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5.42578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5.42578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5.42578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5.42578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5.42578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5.42578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5.42578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5.42578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5.42578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5.42578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5.42578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5.42578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5.42578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5.42578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5.42578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5.42578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5.42578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5.42578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5.42578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5.42578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5.42578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5.42578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5.42578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5.42578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5.42578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5.42578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5.42578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5.42578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5.42578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5.42578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5.42578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1" s="73" customFormat="1" ht="39" customHeight="1" x14ac:dyDescent="0.3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21" s="73" customFormat="1" ht="23.25" x14ac:dyDescent="0.35">
      <c r="A2" s="264" t="s">
        <v>49</v>
      </c>
      <c r="B2" s="264"/>
      <c r="C2" s="264"/>
      <c r="D2" s="181"/>
      <c r="E2" s="75"/>
      <c r="F2" s="76"/>
      <c r="G2" s="77"/>
      <c r="H2" s="77"/>
      <c r="I2" s="77"/>
      <c r="J2" s="181"/>
      <c r="K2" s="181"/>
      <c r="L2" s="181"/>
      <c r="M2" s="181"/>
      <c r="N2" s="181"/>
      <c r="O2" s="181"/>
      <c r="P2" s="181"/>
      <c r="Q2" s="265"/>
      <c r="R2" s="265"/>
      <c r="S2" s="181"/>
    </row>
    <row r="3" spans="1:21" s="73" customFormat="1" ht="66.75" customHeight="1" x14ac:dyDescent="0.5">
      <c r="A3" s="266" t="s">
        <v>166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21" s="78" customFormat="1" ht="31.5" customHeight="1" x14ac:dyDescent="0.25">
      <c r="A4" s="268" t="s">
        <v>50</v>
      </c>
      <c r="B4" s="268" t="s">
        <v>51</v>
      </c>
      <c r="C4" s="268" t="s">
        <v>3</v>
      </c>
      <c r="D4" s="271" t="s">
        <v>4</v>
      </c>
      <c r="E4" s="272" t="s">
        <v>179</v>
      </c>
      <c r="F4" s="275" t="s">
        <v>177</v>
      </c>
      <c r="G4" s="272" t="s">
        <v>52</v>
      </c>
      <c r="H4" s="271" t="s">
        <v>174</v>
      </c>
      <c r="I4" s="271"/>
      <c r="J4" s="271"/>
      <c r="K4" s="280" t="s">
        <v>120</v>
      </c>
      <c r="L4" s="271" t="s">
        <v>175</v>
      </c>
      <c r="M4" s="271"/>
      <c r="N4" s="271"/>
      <c r="O4" s="271"/>
      <c r="P4" s="271" t="s">
        <v>5</v>
      </c>
      <c r="Q4" s="271"/>
      <c r="R4" s="271"/>
      <c r="S4" s="271"/>
    </row>
    <row r="5" spans="1:21" s="78" customFormat="1" ht="41.25" customHeight="1" x14ac:dyDescent="0.25">
      <c r="A5" s="269"/>
      <c r="B5" s="269"/>
      <c r="C5" s="269"/>
      <c r="D5" s="271"/>
      <c r="E5" s="273"/>
      <c r="F5" s="276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1" s="78" customFormat="1" ht="73.5" customHeight="1" x14ac:dyDescent="0.25">
      <c r="A6" s="270"/>
      <c r="B6" s="270"/>
      <c r="C6" s="270"/>
      <c r="D6" s="271"/>
      <c r="E6" s="274"/>
      <c r="F6" s="277"/>
      <c r="G6" s="274"/>
      <c r="H6" s="79" t="s">
        <v>53</v>
      </c>
      <c r="I6" s="79" t="s">
        <v>14</v>
      </c>
      <c r="J6" s="180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1" s="84" customFormat="1" ht="19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3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1" s="91" customFormat="1" ht="27.75" customHeight="1" x14ac:dyDescent="0.25">
      <c r="A8" s="85">
        <v>1</v>
      </c>
      <c r="B8" s="85" t="s">
        <v>54</v>
      </c>
      <c r="C8" s="86">
        <v>3</v>
      </c>
      <c r="D8" s="86">
        <v>3</v>
      </c>
      <c r="E8" s="40">
        <v>167</v>
      </c>
      <c r="F8" s="87">
        <v>3.125E-2</v>
      </c>
      <c r="G8" s="87">
        <f>'May-2020 II'!G8+F8</f>
        <v>5.5555555555555552E-2</v>
      </c>
      <c r="H8" s="87">
        <v>2.2743055555555558</v>
      </c>
      <c r="I8" s="87">
        <v>1.8159722222222223</v>
      </c>
      <c r="J8" s="88">
        <f>H8+I8</f>
        <v>4.0902777777777786</v>
      </c>
      <c r="K8" s="88">
        <f>'May-2020 II'!K8+J8</f>
        <v>13.038194444444446</v>
      </c>
      <c r="L8" s="89">
        <f t="shared" ref="L8:L49" si="0">F8+J8</f>
        <v>4.1215277777777786</v>
      </c>
      <c r="M8" s="89">
        <f t="shared" ref="M8:M50" si="1">L8/C8</f>
        <v>1.3738425925925928</v>
      </c>
      <c r="N8" s="89">
        <f>+((C8*24*30)-J8)/(C8*24*30)*100</f>
        <v>99.810635288065839</v>
      </c>
      <c r="O8" s="89">
        <f>+((C8*24*30)-L8)/(C8*24*30)*100</f>
        <v>99.809188528806587</v>
      </c>
      <c r="P8" s="90">
        <f>+G8+K8</f>
        <v>13.093750000000002</v>
      </c>
      <c r="Q8" s="89">
        <f t="shared" ref="Q8:Q50" si="2">P8/C8</f>
        <v>4.3645833333333339</v>
      </c>
      <c r="R8" s="89">
        <f>+((C8*24*30)-K8)/(C8*24*30)*100</f>
        <v>99.396379886831284</v>
      </c>
      <c r="S8" s="89">
        <f>+((C8*24*30)-(G8+K8))*100/(C8*24*30)</f>
        <v>99.393807870370367</v>
      </c>
    </row>
    <row r="9" spans="1:21" s="91" customFormat="1" ht="27.75" customHeight="1" x14ac:dyDescent="0.25">
      <c r="A9" s="85">
        <v>2</v>
      </c>
      <c r="B9" s="85" t="s">
        <v>55</v>
      </c>
      <c r="C9" s="86">
        <v>1</v>
      </c>
      <c r="D9" s="86">
        <v>1</v>
      </c>
      <c r="E9" s="40">
        <v>40</v>
      </c>
      <c r="F9" s="87">
        <v>1.7361111111111112E-2</v>
      </c>
      <c r="G9" s="87">
        <f>'May-2020 II'!G9+F9</f>
        <v>0.13263888888888889</v>
      </c>
      <c r="H9" s="87">
        <v>0.64722222222222225</v>
      </c>
      <c r="I9" s="87">
        <v>0.97222222222222221</v>
      </c>
      <c r="J9" s="88">
        <f t="shared" ref="J9:J49" si="3">H9+I9</f>
        <v>1.6194444444444445</v>
      </c>
      <c r="K9" s="88">
        <f>'May-2020 II'!K9+J9</f>
        <v>4.5750000000000002</v>
      </c>
      <c r="L9" s="89">
        <f t="shared" si="0"/>
        <v>1.6368055555555556</v>
      </c>
      <c r="M9" s="89">
        <f t="shared" si="1"/>
        <v>1.6368055555555556</v>
      </c>
      <c r="N9" s="89">
        <f t="shared" ref="N9:N49" si="4">+((C9*24*30)-J9)/(C9*24*30)*100</f>
        <v>99.775077160493836</v>
      </c>
      <c r="O9" s="89">
        <f t="shared" ref="O9:O49" si="5">+((C9*24*30)-L9)/(C9*24*30)*100</f>
        <v>99.772665895061721</v>
      </c>
      <c r="P9" s="90">
        <f t="shared" ref="P9:P49" si="6">+G9+K9</f>
        <v>4.7076388888888889</v>
      </c>
      <c r="Q9" s="89">
        <f t="shared" si="2"/>
        <v>4.7076388888888889</v>
      </c>
      <c r="R9" s="89">
        <f t="shared" ref="R9:R49" si="7">+((C9*24*30)-K9)/(C9*24*30)*100</f>
        <v>99.364583333333329</v>
      </c>
      <c r="S9" s="89">
        <f t="shared" ref="S9:S49" si="8">+((C9*24*30)-(G9+K9))*100/(C9*24*30)</f>
        <v>99.346161265432102</v>
      </c>
    </row>
    <row r="10" spans="1:21" s="91" customFormat="1" ht="27.75" customHeight="1" x14ac:dyDescent="0.3">
      <c r="A10" s="85">
        <v>3</v>
      </c>
      <c r="B10" s="85" t="s">
        <v>56</v>
      </c>
      <c r="C10" s="86">
        <v>2</v>
      </c>
      <c r="D10" s="86">
        <v>2</v>
      </c>
      <c r="E10" s="92">
        <v>174</v>
      </c>
      <c r="F10" s="93">
        <v>5.5555555555555552E-2</v>
      </c>
      <c r="G10" s="87">
        <f>'May-2020 II'!G10+F10</f>
        <v>0.19444444444444445</v>
      </c>
      <c r="H10" s="93">
        <v>1.7916666666666667</v>
      </c>
      <c r="I10" s="94">
        <v>1.9618055555555556</v>
      </c>
      <c r="J10" s="88">
        <f t="shared" si="3"/>
        <v>3.7534722222222223</v>
      </c>
      <c r="K10" s="88">
        <f>'May-2020 II'!K10+J10</f>
        <v>31.68472222222222</v>
      </c>
      <c r="L10" s="89">
        <f t="shared" si="0"/>
        <v>3.8090277777777777</v>
      </c>
      <c r="M10" s="89">
        <f t="shared" si="1"/>
        <v>1.9045138888888888</v>
      </c>
      <c r="N10" s="89">
        <f t="shared" si="4"/>
        <v>99.739342206790127</v>
      </c>
      <c r="O10" s="89">
        <f t="shared" si="5"/>
        <v>99.735484182098759</v>
      </c>
      <c r="P10" s="90">
        <f t="shared" si="6"/>
        <v>31.879166666666663</v>
      </c>
      <c r="Q10" s="89">
        <f t="shared" si="2"/>
        <v>15.939583333333331</v>
      </c>
      <c r="R10" s="89">
        <f t="shared" si="7"/>
        <v>97.799672067901227</v>
      </c>
      <c r="S10" s="89">
        <f t="shared" si="8"/>
        <v>97.786168981481495</v>
      </c>
    </row>
    <row r="11" spans="1:21" s="91" customFormat="1" ht="27.75" customHeight="1" x14ac:dyDescent="0.3">
      <c r="A11" s="85">
        <v>4</v>
      </c>
      <c r="B11" s="85" t="s">
        <v>57</v>
      </c>
      <c r="C11" s="86">
        <v>7</v>
      </c>
      <c r="D11" s="86">
        <v>7</v>
      </c>
      <c r="E11" s="92">
        <v>356</v>
      </c>
      <c r="F11" s="93">
        <v>0.89583333333333337</v>
      </c>
      <c r="G11" s="87">
        <f>'May-2020 II'!G11+F11</f>
        <v>1.598611111111111</v>
      </c>
      <c r="H11" s="93">
        <v>5.4604166666666671</v>
      </c>
      <c r="I11" s="93">
        <v>8.4111111111111114</v>
      </c>
      <c r="J11" s="88">
        <f t="shared" si="3"/>
        <v>13.871527777777779</v>
      </c>
      <c r="K11" s="88">
        <f>'May-2020 II'!K11+J11</f>
        <v>31.463888888888889</v>
      </c>
      <c r="L11" s="89">
        <f t="shared" si="0"/>
        <v>14.767361111111112</v>
      </c>
      <c r="M11" s="89">
        <f t="shared" si="1"/>
        <v>2.1096230158730163</v>
      </c>
      <c r="N11" s="89">
        <f t="shared" si="4"/>
        <v>99.724771274250443</v>
      </c>
      <c r="O11" s="89">
        <f t="shared" si="5"/>
        <v>99.706996803350961</v>
      </c>
      <c r="P11" s="90">
        <f t="shared" si="6"/>
        <v>33.0625</v>
      </c>
      <c r="Q11" s="89">
        <f t="shared" si="2"/>
        <v>4.7232142857142856</v>
      </c>
      <c r="R11" s="89">
        <f t="shared" si="7"/>
        <v>99.375716490299823</v>
      </c>
      <c r="S11" s="89">
        <f t="shared" si="8"/>
        <v>99.343998015873012</v>
      </c>
    </row>
    <row r="12" spans="1:21" s="91" customFormat="1" ht="27.75" customHeight="1" x14ac:dyDescent="0.3">
      <c r="A12" s="85">
        <v>5</v>
      </c>
      <c r="B12" s="85" t="s">
        <v>58</v>
      </c>
      <c r="C12" s="86">
        <v>3</v>
      </c>
      <c r="D12" s="86">
        <v>3</v>
      </c>
      <c r="E12" s="92">
        <v>203</v>
      </c>
      <c r="F12" s="93">
        <v>0.19444444444444445</v>
      </c>
      <c r="G12" s="87">
        <f>'May-2020 II'!G12+F12</f>
        <v>0.34722222222222221</v>
      </c>
      <c r="H12" s="93">
        <v>1.59375</v>
      </c>
      <c r="I12" s="93">
        <v>1.25</v>
      </c>
      <c r="J12" s="88">
        <f t="shared" si="3"/>
        <v>2.84375</v>
      </c>
      <c r="K12" s="88">
        <f>'May-2020 II'!K12+J12</f>
        <v>7.9652777777777777</v>
      </c>
      <c r="L12" s="89">
        <f t="shared" si="0"/>
        <v>3.0381944444444446</v>
      </c>
      <c r="M12" s="89">
        <f t="shared" si="1"/>
        <v>1.0127314814814816</v>
      </c>
      <c r="N12" s="89">
        <f t="shared" si="4"/>
        <v>99.868344907407405</v>
      </c>
      <c r="O12" s="89">
        <f t="shared" si="5"/>
        <v>99.859342849794245</v>
      </c>
      <c r="P12" s="90">
        <f t="shared" si="6"/>
        <v>8.3125</v>
      </c>
      <c r="Q12" s="89">
        <f t="shared" si="2"/>
        <v>2.7708333333333335</v>
      </c>
      <c r="R12" s="89">
        <f t="shared" si="7"/>
        <v>99.631237139917701</v>
      </c>
      <c r="S12" s="89">
        <f t="shared" si="8"/>
        <v>99.615162037037038</v>
      </c>
    </row>
    <row r="13" spans="1:21" s="91" customFormat="1" ht="27.75" customHeight="1" x14ac:dyDescent="0.25">
      <c r="A13" s="85">
        <v>6</v>
      </c>
      <c r="B13" s="85" t="s">
        <v>59</v>
      </c>
      <c r="C13" s="40">
        <v>5</v>
      </c>
      <c r="D13" s="86">
        <v>5</v>
      </c>
      <c r="E13" s="95">
        <v>113</v>
      </c>
      <c r="F13" s="94">
        <v>2.013888888888889E-2</v>
      </c>
      <c r="G13" s="87">
        <f>'May-2020 II'!G13+F13</f>
        <v>8.611111111111111E-2</v>
      </c>
      <c r="H13" s="94">
        <v>4.1111111111111116</v>
      </c>
      <c r="I13" s="94">
        <v>4.1499999999999995</v>
      </c>
      <c r="J13" s="88">
        <f t="shared" si="3"/>
        <v>8.2611111111111111</v>
      </c>
      <c r="K13" s="88">
        <f>'May-2020 II'!K13+J13</f>
        <v>51.710416666666667</v>
      </c>
      <c r="L13" s="89">
        <f t="shared" si="0"/>
        <v>8.28125</v>
      </c>
      <c r="M13" s="89">
        <f t="shared" si="1"/>
        <v>1.65625</v>
      </c>
      <c r="N13" s="89">
        <f t="shared" si="4"/>
        <v>99.770524691358034</v>
      </c>
      <c r="O13" s="89">
        <f t="shared" si="5"/>
        <v>99.769965277777771</v>
      </c>
      <c r="P13" s="90">
        <f t="shared" si="6"/>
        <v>51.796527777777776</v>
      </c>
      <c r="Q13" s="89">
        <f t="shared" si="2"/>
        <v>10.359305555555554</v>
      </c>
      <c r="R13" s="89">
        <f t="shared" si="7"/>
        <v>98.563599537037035</v>
      </c>
      <c r="S13" s="89">
        <f t="shared" si="8"/>
        <v>98.561207561728409</v>
      </c>
      <c r="U13" s="96"/>
    </row>
    <row r="14" spans="1:21" s="91" customFormat="1" ht="27.75" customHeight="1" x14ac:dyDescent="0.25">
      <c r="A14" s="85">
        <v>7</v>
      </c>
      <c r="B14" s="85" t="s">
        <v>60</v>
      </c>
      <c r="C14" s="40">
        <v>2</v>
      </c>
      <c r="D14" s="86">
        <v>2</v>
      </c>
      <c r="E14" s="95">
        <v>108</v>
      </c>
      <c r="F14" s="94">
        <v>0</v>
      </c>
      <c r="G14" s="87">
        <f>'May-2020 II'!G14+F14</f>
        <v>0.12569444444444444</v>
      </c>
      <c r="H14" s="94">
        <v>5.0125000000000002</v>
      </c>
      <c r="I14" s="94">
        <v>4.1541666666666668</v>
      </c>
      <c r="J14" s="88">
        <f t="shared" si="3"/>
        <v>9.1666666666666679</v>
      </c>
      <c r="K14" s="88">
        <f>'May-2020 II'!K14+J14</f>
        <v>13.175000000000001</v>
      </c>
      <c r="L14" s="89">
        <f t="shared" si="0"/>
        <v>9.1666666666666679</v>
      </c>
      <c r="M14" s="89">
        <f t="shared" si="1"/>
        <v>4.5833333333333339</v>
      </c>
      <c r="N14" s="89">
        <f t="shared" si="4"/>
        <v>99.363425925925924</v>
      </c>
      <c r="O14" s="89">
        <f t="shared" si="5"/>
        <v>99.363425925925924</v>
      </c>
      <c r="P14" s="90">
        <f t="shared" si="6"/>
        <v>13.300694444444446</v>
      </c>
      <c r="Q14" s="89">
        <f t="shared" si="2"/>
        <v>6.6503472222222229</v>
      </c>
      <c r="R14" s="89">
        <f t="shared" si="7"/>
        <v>99.085069444444457</v>
      </c>
      <c r="S14" s="89">
        <f t="shared" si="8"/>
        <v>99.076340663580254</v>
      </c>
    </row>
    <row r="15" spans="1:21" s="91" customFormat="1" ht="27.75" customHeight="1" x14ac:dyDescent="0.25">
      <c r="A15" s="85">
        <v>8</v>
      </c>
      <c r="B15" s="85" t="s">
        <v>61</v>
      </c>
      <c r="C15" s="97">
        <v>2</v>
      </c>
      <c r="D15" s="97">
        <v>2</v>
      </c>
      <c r="E15" s="98">
        <v>104</v>
      </c>
      <c r="F15" s="94">
        <v>0.11319444444444444</v>
      </c>
      <c r="G15" s="87">
        <f>'May-2020 II'!G15+F15</f>
        <v>0.28888888888888886</v>
      </c>
      <c r="H15" s="94">
        <v>2.5138888888888888</v>
      </c>
      <c r="I15" s="94">
        <v>3.5173611111111112</v>
      </c>
      <c r="J15" s="88">
        <f t="shared" si="3"/>
        <v>6.03125</v>
      </c>
      <c r="K15" s="88">
        <f>'May-2020 II'!K15+J15</f>
        <v>19.712499999999999</v>
      </c>
      <c r="L15" s="89">
        <f t="shared" si="0"/>
        <v>6.1444444444444448</v>
      </c>
      <c r="M15" s="89">
        <f t="shared" si="1"/>
        <v>3.0722222222222224</v>
      </c>
      <c r="N15" s="89">
        <f t="shared" si="4"/>
        <v>99.581163194444443</v>
      </c>
      <c r="O15" s="89">
        <f t="shared" si="5"/>
        <v>99.573302469135811</v>
      </c>
      <c r="P15" s="90">
        <f t="shared" si="6"/>
        <v>20.001388888888886</v>
      </c>
      <c r="Q15" s="89">
        <f t="shared" si="2"/>
        <v>10.000694444444443</v>
      </c>
      <c r="R15" s="89">
        <f t="shared" si="7"/>
        <v>98.631076388888886</v>
      </c>
      <c r="S15" s="89">
        <f t="shared" si="8"/>
        <v>98.611014660493836</v>
      </c>
    </row>
    <row r="16" spans="1:21" s="91" customFormat="1" ht="27.75" customHeight="1" x14ac:dyDescent="0.25">
      <c r="A16" s="85">
        <v>9</v>
      </c>
      <c r="B16" s="85" t="s">
        <v>62</v>
      </c>
      <c r="C16" s="86">
        <v>2</v>
      </c>
      <c r="D16" s="86">
        <v>2</v>
      </c>
      <c r="E16" s="95">
        <v>203</v>
      </c>
      <c r="F16" s="94">
        <v>4.1666666666666664E-2</v>
      </c>
      <c r="G16" s="87">
        <f>'May-2020 II'!G16+F16</f>
        <v>0.125</v>
      </c>
      <c r="H16" s="94">
        <v>1.5277777777777777</v>
      </c>
      <c r="I16" s="94">
        <v>1.0590277777777779</v>
      </c>
      <c r="J16" s="88">
        <f t="shared" si="3"/>
        <v>2.5868055555555554</v>
      </c>
      <c r="K16" s="88">
        <f>'May-2020 II'!K16+J16</f>
        <v>8.8680555555555554</v>
      </c>
      <c r="L16" s="89">
        <f t="shared" si="0"/>
        <v>2.6284722222222219</v>
      </c>
      <c r="M16" s="89">
        <f t="shared" si="1"/>
        <v>1.3142361111111109</v>
      </c>
      <c r="N16" s="89">
        <f t="shared" si="4"/>
        <v>99.820360725308632</v>
      </c>
      <c r="O16" s="89">
        <f t="shared" si="5"/>
        <v>99.817467206790127</v>
      </c>
      <c r="P16" s="90">
        <f t="shared" si="6"/>
        <v>8.9930555555555554</v>
      </c>
      <c r="Q16" s="89">
        <f t="shared" si="2"/>
        <v>4.4965277777777777</v>
      </c>
      <c r="R16" s="89">
        <f t="shared" si="7"/>
        <v>99.384162808641975</v>
      </c>
      <c r="S16" s="89">
        <f t="shared" si="8"/>
        <v>99.375482253086417</v>
      </c>
    </row>
    <row r="17" spans="1:19" s="91" customFormat="1" ht="27.75" customHeight="1" x14ac:dyDescent="0.25">
      <c r="A17" s="85">
        <v>10</v>
      </c>
      <c r="B17" s="85" t="s">
        <v>63</v>
      </c>
      <c r="C17" s="99">
        <v>1</v>
      </c>
      <c r="D17" s="99">
        <v>1</v>
      </c>
      <c r="E17" s="98">
        <v>35</v>
      </c>
      <c r="F17" s="94">
        <v>8.3333333333333329E-2</v>
      </c>
      <c r="G17" s="87">
        <f>'May-2020 II'!G17+F17</f>
        <v>0.25</v>
      </c>
      <c r="H17" s="94">
        <v>0.72569444444444453</v>
      </c>
      <c r="I17" s="94">
        <v>0.96180555555555547</v>
      </c>
      <c r="J17" s="88">
        <f t="shared" si="3"/>
        <v>1.6875</v>
      </c>
      <c r="K17" s="88">
        <f>'May-2020 II'!K17+J17</f>
        <v>3.2534722222222223</v>
      </c>
      <c r="L17" s="89">
        <f t="shared" si="0"/>
        <v>1.7708333333333333</v>
      </c>
      <c r="M17" s="89">
        <f t="shared" si="1"/>
        <v>1.7708333333333333</v>
      </c>
      <c r="N17" s="89">
        <f t="shared" si="4"/>
        <v>99.765625</v>
      </c>
      <c r="O17" s="89">
        <f t="shared" si="5"/>
        <v>99.754050925925924</v>
      </c>
      <c r="P17" s="90">
        <f t="shared" si="6"/>
        <v>3.5034722222222223</v>
      </c>
      <c r="Q17" s="89">
        <f t="shared" si="2"/>
        <v>3.5034722222222223</v>
      </c>
      <c r="R17" s="89">
        <f t="shared" si="7"/>
        <v>99.548128858024697</v>
      </c>
      <c r="S17" s="89">
        <f t="shared" si="8"/>
        <v>99.513406635802468</v>
      </c>
    </row>
    <row r="18" spans="1:19" s="91" customFormat="1" ht="27.75" customHeight="1" x14ac:dyDescent="0.25">
      <c r="A18" s="85">
        <v>11</v>
      </c>
      <c r="B18" s="85" t="s">
        <v>64</v>
      </c>
      <c r="C18" s="99">
        <v>1</v>
      </c>
      <c r="D18" s="99">
        <v>1</v>
      </c>
      <c r="E18" s="98">
        <v>22</v>
      </c>
      <c r="F18" s="94">
        <v>0</v>
      </c>
      <c r="G18" s="87">
        <f>'May-2020 II'!G18+F18</f>
        <v>2.4305555555555556E-2</v>
      </c>
      <c r="H18" s="94">
        <v>0.41666666666666669</v>
      </c>
      <c r="I18" s="94">
        <v>1.1791666666666667</v>
      </c>
      <c r="J18" s="88">
        <f t="shared" si="3"/>
        <v>1.5958333333333334</v>
      </c>
      <c r="K18" s="88">
        <f>'May-2020 II'!K18+J18</f>
        <v>4.9319444444444445</v>
      </c>
      <c r="L18" s="89">
        <f t="shared" si="0"/>
        <v>1.5958333333333334</v>
      </c>
      <c r="M18" s="89">
        <f t="shared" si="1"/>
        <v>1.5958333333333334</v>
      </c>
      <c r="N18" s="89">
        <f t="shared" si="4"/>
        <v>99.778356481481495</v>
      </c>
      <c r="O18" s="89">
        <f t="shared" si="5"/>
        <v>99.778356481481495</v>
      </c>
      <c r="P18" s="90">
        <f t="shared" si="6"/>
        <v>4.9562499999999998</v>
      </c>
      <c r="Q18" s="89">
        <f t="shared" si="2"/>
        <v>4.9562499999999998</v>
      </c>
      <c r="R18" s="89">
        <f t="shared" si="7"/>
        <v>99.315007716049379</v>
      </c>
      <c r="S18" s="89">
        <f t="shared" si="8"/>
        <v>99.311631944444443</v>
      </c>
    </row>
    <row r="19" spans="1:19" s="91" customFormat="1" ht="27.75" customHeight="1" x14ac:dyDescent="0.25">
      <c r="A19" s="85">
        <v>12</v>
      </c>
      <c r="B19" s="85" t="s">
        <v>65</v>
      </c>
      <c r="C19" s="99">
        <v>1</v>
      </c>
      <c r="D19" s="99">
        <v>1</v>
      </c>
      <c r="E19" s="98">
        <v>78</v>
      </c>
      <c r="F19" s="94">
        <v>0.1875</v>
      </c>
      <c r="G19" s="87">
        <f>'May-2020 II'!G19+F19</f>
        <v>0.5625</v>
      </c>
      <c r="H19" s="94">
        <v>0.86805555555555547</v>
      </c>
      <c r="I19" s="94">
        <v>0.39583333333333331</v>
      </c>
      <c r="J19" s="88">
        <f t="shared" si="3"/>
        <v>1.2638888888888888</v>
      </c>
      <c r="K19" s="88">
        <f>'May-2020 II'!K19+J19</f>
        <v>5.125</v>
      </c>
      <c r="L19" s="89">
        <f t="shared" si="0"/>
        <v>1.4513888888888888</v>
      </c>
      <c r="M19" s="89">
        <f t="shared" si="1"/>
        <v>1.4513888888888888</v>
      </c>
      <c r="N19" s="89">
        <f t="shared" si="4"/>
        <v>99.824459876543202</v>
      </c>
      <c r="O19" s="89">
        <f t="shared" si="5"/>
        <v>99.798418209876544</v>
      </c>
      <c r="P19" s="90">
        <f t="shared" si="6"/>
        <v>5.6875</v>
      </c>
      <c r="Q19" s="89">
        <f t="shared" si="2"/>
        <v>5.6875</v>
      </c>
      <c r="R19" s="89">
        <f t="shared" si="7"/>
        <v>99.288194444444443</v>
      </c>
      <c r="S19" s="89">
        <f t="shared" si="8"/>
        <v>99.210069444444443</v>
      </c>
    </row>
    <row r="20" spans="1:19" s="91" customFormat="1" ht="27.75" customHeight="1" x14ac:dyDescent="0.25">
      <c r="A20" s="85">
        <v>13</v>
      </c>
      <c r="B20" s="85" t="s">
        <v>66</v>
      </c>
      <c r="C20" s="99">
        <v>1</v>
      </c>
      <c r="D20" s="99">
        <v>1</v>
      </c>
      <c r="E20" s="98">
        <v>41</v>
      </c>
      <c r="F20" s="94">
        <v>0.19097222222222221</v>
      </c>
      <c r="G20" s="87">
        <f>'May-2020 II'!G20+F20</f>
        <v>0.57291666666666663</v>
      </c>
      <c r="H20" s="94">
        <v>1.3645833333333333</v>
      </c>
      <c r="I20" s="94">
        <v>1.1041666666666667</v>
      </c>
      <c r="J20" s="88">
        <f t="shared" si="3"/>
        <v>2.46875</v>
      </c>
      <c r="K20" s="88">
        <f>'May-2020 II'!K20+J20</f>
        <v>5.6736111111111107</v>
      </c>
      <c r="L20" s="89">
        <f t="shared" si="0"/>
        <v>2.6597222222222223</v>
      </c>
      <c r="M20" s="89">
        <f t="shared" si="1"/>
        <v>2.6597222222222223</v>
      </c>
      <c r="N20" s="89">
        <f t="shared" si="4"/>
        <v>99.657118055555557</v>
      </c>
      <c r="O20" s="89">
        <f t="shared" si="5"/>
        <v>99.630594135802468</v>
      </c>
      <c r="P20" s="90">
        <f t="shared" si="6"/>
        <v>6.2465277777777777</v>
      </c>
      <c r="Q20" s="89">
        <f t="shared" si="2"/>
        <v>6.2465277777777777</v>
      </c>
      <c r="R20" s="89">
        <f t="shared" si="7"/>
        <v>99.211998456790127</v>
      </c>
      <c r="S20" s="89">
        <f t="shared" si="8"/>
        <v>99.13242669753086</v>
      </c>
    </row>
    <row r="21" spans="1:19" s="91" customFormat="1" ht="27.75" customHeight="1" x14ac:dyDescent="0.25">
      <c r="A21" s="85">
        <v>14</v>
      </c>
      <c r="B21" s="85" t="s">
        <v>67</v>
      </c>
      <c r="C21" s="99">
        <v>5</v>
      </c>
      <c r="D21" s="99">
        <v>5</v>
      </c>
      <c r="E21" s="98">
        <v>199</v>
      </c>
      <c r="F21" s="94">
        <v>0.27083333333333331</v>
      </c>
      <c r="G21" s="87">
        <f>'May-2020 II'!G21+F21</f>
        <v>0.8125</v>
      </c>
      <c r="H21" s="94">
        <v>3.3854166666666665</v>
      </c>
      <c r="I21" s="94">
        <v>2.5451388888888888</v>
      </c>
      <c r="J21" s="88">
        <f t="shared" si="3"/>
        <v>5.9305555555555554</v>
      </c>
      <c r="K21" s="88">
        <f>'May-2020 II'!K21+J21</f>
        <v>16.347222222222221</v>
      </c>
      <c r="L21" s="89">
        <f t="shared" si="0"/>
        <v>6.2013888888888884</v>
      </c>
      <c r="M21" s="89">
        <f t="shared" si="1"/>
        <v>1.2402777777777776</v>
      </c>
      <c r="N21" s="89">
        <f t="shared" si="4"/>
        <v>99.835262345679013</v>
      </c>
      <c r="O21" s="89">
        <f t="shared" si="5"/>
        <v>99.827739197530875</v>
      </c>
      <c r="P21" s="90">
        <f t="shared" si="6"/>
        <v>17.159722222222221</v>
      </c>
      <c r="Q21" s="89">
        <f t="shared" si="2"/>
        <v>3.4319444444444445</v>
      </c>
      <c r="R21" s="89">
        <f t="shared" si="7"/>
        <v>99.545910493827165</v>
      </c>
      <c r="S21" s="89">
        <f t="shared" si="8"/>
        <v>99.523341049382722</v>
      </c>
    </row>
    <row r="22" spans="1:19" s="91" customFormat="1" ht="27.75" customHeight="1" x14ac:dyDescent="0.3">
      <c r="A22" s="85">
        <v>15</v>
      </c>
      <c r="B22" s="85" t="s">
        <v>68</v>
      </c>
      <c r="C22" s="100">
        <v>1</v>
      </c>
      <c r="D22" s="86">
        <v>1</v>
      </c>
      <c r="E22" s="92">
        <v>30</v>
      </c>
      <c r="F22" s="93">
        <v>0</v>
      </c>
      <c r="G22" s="87">
        <f>'May-2020 II'!G22+F22</f>
        <v>0.83333333333333326</v>
      </c>
      <c r="H22" s="93">
        <v>0.83472222222222225</v>
      </c>
      <c r="I22" s="93">
        <v>0.33263888888888887</v>
      </c>
      <c r="J22" s="88">
        <f t="shared" si="3"/>
        <v>1.1673611111111111</v>
      </c>
      <c r="K22" s="88">
        <f>'May-2020 II'!K22+J22</f>
        <v>3.759722222222222</v>
      </c>
      <c r="L22" s="89">
        <f t="shared" si="0"/>
        <v>1.1673611111111111</v>
      </c>
      <c r="M22" s="89">
        <f t="shared" si="1"/>
        <v>1.1673611111111111</v>
      </c>
      <c r="N22" s="89">
        <f t="shared" si="4"/>
        <v>99.837866512345684</v>
      </c>
      <c r="O22" s="89">
        <f t="shared" si="5"/>
        <v>99.837866512345684</v>
      </c>
      <c r="P22" s="90">
        <f t="shared" si="6"/>
        <v>4.593055555555555</v>
      </c>
      <c r="Q22" s="89">
        <f t="shared" si="2"/>
        <v>4.593055555555555</v>
      </c>
      <c r="R22" s="89">
        <f t="shared" si="7"/>
        <v>99.477816358024697</v>
      </c>
      <c r="S22" s="89">
        <f t="shared" si="8"/>
        <v>99.362075617283935</v>
      </c>
    </row>
    <row r="23" spans="1:19" s="91" customFormat="1" ht="27.75" customHeight="1" x14ac:dyDescent="0.3">
      <c r="A23" s="85">
        <v>16</v>
      </c>
      <c r="B23" s="85" t="s">
        <v>69</v>
      </c>
      <c r="C23" s="100">
        <v>1</v>
      </c>
      <c r="D23" s="86">
        <v>1</v>
      </c>
      <c r="E23" s="92">
        <v>19</v>
      </c>
      <c r="F23" s="93">
        <v>0</v>
      </c>
      <c r="G23" s="87">
        <f>'May-2020 II'!G23+F23</f>
        <v>0.83333333333333326</v>
      </c>
      <c r="H23" s="93">
        <v>0.47222222222222227</v>
      </c>
      <c r="I23" s="93">
        <v>8.6805555555555566E-2</v>
      </c>
      <c r="J23" s="88">
        <f t="shared" si="3"/>
        <v>0.55902777777777779</v>
      </c>
      <c r="K23" s="88">
        <f>'May-2020 II'!K23+J23</f>
        <v>2.7951388888888888</v>
      </c>
      <c r="L23" s="89">
        <f t="shared" si="0"/>
        <v>0.55902777777777779</v>
      </c>
      <c r="M23" s="89">
        <f t="shared" si="1"/>
        <v>0.55902777777777779</v>
      </c>
      <c r="N23" s="89">
        <f t="shared" si="4"/>
        <v>99.922357253086417</v>
      </c>
      <c r="O23" s="89">
        <f t="shared" si="5"/>
        <v>99.922357253086417</v>
      </c>
      <c r="P23" s="90">
        <f t="shared" si="6"/>
        <v>3.6284722222222223</v>
      </c>
      <c r="Q23" s="89">
        <f t="shared" si="2"/>
        <v>3.6284722222222223</v>
      </c>
      <c r="R23" s="89">
        <f t="shared" si="7"/>
        <v>99.611786265432102</v>
      </c>
      <c r="S23" s="89">
        <f t="shared" si="8"/>
        <v>99.496045524691368</v>
      </c>
    </row>
    <row r="24" spans="1:19" s="91" customFormat="1" ht="27.75" customHeight="1" x14ac:dyDescent="0.3">
      <c r="A24" s="85">
        <v>17</v>
      </c>
      <c r="B24" s="85" t="s">
        <v>70</v>
      </c>
      <c r="C24" s="100">
        <v>2</v>
      </c>
      <c r="D24" s="86">
        <v>2</v>
      </c>
      <c r="E24" s="92">
        <v>150</v>
      </c>
      <c r="F24" s="93">
        <v>0.16666666666666666</v>
      </c>
      <c r="G24" s="87">
        <f>'May-2020 II'!G24+F24</f>
        <v>1.0833333333333335</v>
      </c>
      <c r="H24" s="93">
        <v>1.7854166666666667</v>
      </c>
      <c r="I24" s="93">
        <v>0.94861111111111107</v>
      </c>
      <c r="J24" s="88">
        <f t="shared" si="3"/>
        <v>2.7340277777777775</v>
      </c>
      <c r="K24" s="88">
        <f>'May-2020 II'!K24+J24</f>
        <v>7.6340277777777779</v>
      </c>
      <c r="L24" s="89">
        <f t="shared" si="0"/>
        <v>2.900694444444444</v>
      </c>
      <c r="M24" s="89">
        <f t="shared" si="1"/>
        <v>1.450347222222222</v>
      </c>
      <c r="N24" s="89">
        <f t="shared" si="4"/>
        <v>99.810136959876544</v>
      </c>
      <c r="O24" s="89">
        <f t="shared" si="5"/>
        <v>99.798562885802468</v>
      </c>
      <c r="P24" s="90">
        <f t="shared" si="6"/>
        <v>8.7173611111111118</v>
      </c>
      <c r="Q24" s="89">
        <f t="shared" si="2"/>
        <v>4.3586805555555559</v>
      </c>
      <c r="R24" s="89">
        <f t="shared" si="7"/>
        <v>99.469859182098759</v>
      </c>
      <c r="S24" s="89">
        <f t="shared" si="8"/>
        <v>99.394627700617278</v>
      </c>
    </row>
    <row r="25" spans="1:19" s="91" customFormat="1" ht="27.75" customHeight="1" x14ac:dyDescent="0.25">
      <c r="A25" s="85">
        <v>18</v>
      </c>
      <c r="B25" s="85" t="s">
        <v>71</v>
      </c>
      <c r="C25" s="31">
        <v>4</v>
      </c>
      <c r="D25" s="86">
        <v>4</v>
      </c>
      <c r="E25" s="101">
        <v>75</v>
      </c>
      <c r="F25" s="102">
        <v>0.3</v>
      </c>
      <c r="G25" s="87">
        <f>'May-2020 II'!G25+F25</f>
        <v>0.43694444444444447</v>
      </c>
      <c r="H25" s="102">
        <v>0.5</v>
      </c>
      <c r="I25" s="102">
        <v>0.8</v>
      </c>
      <c r="J25" s="88">
        <f t="shared" si="3"/>
        <v>1.3</v>
      </c>
      <c r="K25" s="88">
        <f>'May-2020 II'!K25+J25</f>
        <v>2.5419444444444448</v>
      </c>
      <c r="L25" s="89">
        <f t="shared" si="0"/>
        <v>1.6</v>
      </c>
      <c r="M25" s="89">
        <f t="shared" si="1"/>
        <v>0.4</v>
      </c>
      <c r="N25" s="89">
        <f t="shared" si="4"/>
        <v>99.9548611111111</v>
      </c>
      <c r="O25" s="89">
        <f t="shared" si="5"/>
        <v>99.944444444444443</v>
      </c>
      <c r="P25" s="90">
        <f t="shared" si="6"/>
        <v>2.9788888888888891</v>
      </c>
      <c r="Q25" s="89">
        <f t="shared" si="2"/>
        <v>0.74472222222222229</v>
      </c>
      <c r="R25" s="89">
        <f t="shared" si="7"/>
        <v>99.911738040123453</v>
      </c>
      <c r="S25" s="89">
        <f t="shared" si="8"/>
        <v>99.8965663580247</v>
      </c>
    </row>
    <row r="26" spans="1:19" s="91" customFormat="1" ht="27.75" customHeight="1" x14ac:dyDescent="0.25">
      <c r="A26" s="85">
        <v>19</v>
      </c>
      <c r="B26" s="85" t="s">
        <v>72</v>
      </c>
      <c r="C26" s="40">
        <v>2</v>
      </c>
      <c r="D26" s="86">
        <v>2</v>
      </c>
      <c r="E26" s="101">
        <v>52</v>
      </c>
      <c r="F26" s="102">
        <v>0.1</v>
      </c>
      <c r="G26" s="87">
        <f>'May-2020 II'!G26+F26</f>
        <v>0.14694444444444443</v>
      </c>
      <c r="H26" s="102">
        <v>0.2</v>
      </c>
      <c r="I26" s="102">
        <v>0.3</v>
      </c>
      <c r="J26" s="88">
        <f t="shared" si="3"/>
        <v>0.5</v>
      </c>
      <c r="K26" s="88">
        <f>'May-2020 II'!K26+J26</f>
        <v>1.3294444444444444</v>
      </c>
      <c r="L26" s="89">
        <f t="shared" si="0"/>
        <v>0.6</v>
      </c>
      <c r="M26" s="89">
        <f t="shared" si="1"/>
        <v>0.3</v>
      </c>
      <c r="N26" s="89">
        <f t="shared" si="4"/>
        <v>99.965277777777771</v>
      </c>
      <c r="O26" s="89">
        <f t="shared" si="5"/>
        <v>99.958333333333343</v>
      </c>
      <c r="P26" s="90">
        <f t="shared" si="6"/>
        <v>1.4763888888888888</v>
      </c>
      <c r="Q26" s="89">
        <f t="shared" si="2"/>
        <v>0.73819444444444438</v>
      </c>
      <c r="R26" s="89">
        <f t="shared" si="7"/>
        <v>99.90767746913582</v>
      </c>
      <c r="S26" s="89">
        <f t="shared" si="8"/>
        <v>99.897472993827165</v>
      </c>
    </row>
    <row r="27" spans="1:19" s="91" customFormat="1" ht="27.75" customHeight="1" x14ac:dyDescent="0.25">
      <c r="A27" s="85">
        <v>19</v>
      </c>
      <c r="B27" s="85" t="s">
        <v>73</v>
      </c>
      <c r="C27" s="31">
        <v>6</v>
      </c>
      <c r="D27" s="86">
        <v>6</v>
      </c>
      <c r="E27" s="95">
        <v>98</v>
      </c>
      <c r="F27" s="102">
        <v>0.4</v>
      </c>
      <c r="G27" s="87">
        <f>'May-2020 II'!G27+F27</f>
        <v>0.69166666666666665</v>
      </c>
      <c r="H27" s="102">
        <v>0.6</v>
      </c>
      <c r="I27" s="102">
        <v>0.9</v>
      </c>
      <c r="J27" s="88">
        <f t="shared" si="3"/>
        <v>1.5</v>
      </c>
      <c r="K27" s="88">
        <f>'May-2020 II'!K27+J27</f>
        <v>3.1572222222222224</v>
      </c>
      <c r="L27" s="89">
        <f t="shared" si="0"/>
        <v>1.9</v>
      </c>
      <c r="M27" s="89">
        <f t="shared" si="1"/>
        <v>0.31666666666666665</v>
      </c>
      <c r="N27" s="89">
        <f t="shared" si="4"/>
        <v>99.965277777777771</v>
      </c>
      <c r="O27" s="89">
        <f t="shared" si="5"/>
        <v>99.956018518518533</v>
      </c>
      <c r="P27" s="90">
        <f t="shared" si="6"/>
        <v>3.8488888888888892</v>
      </c>
      <c r="Q27" s="89">
        <f t="shared" si="2"/>
        <v>0.64148148148148154</v>
      </c>
      <c r="R27" s="89">
        <f t="shared" si="7"/>
        <v>99.926916152263374</v>
      </c>
      <c r="S27" s="89">
        <f t="shared" si="8"/>
        <v>99.910905349794248</v>
      </c>
    </row>
    <row r="28" spans="1:19" s="91" customFormat="1" ht="27.75" customHeight="1" x14ac:dyDescent="0.25">
      <c r="A28" s="85">
        <v>20</v>
      </c>
      <c r="B28" s="85" t="s">
        <v>74</v>
      </c>
      <c r="C28" s="31">
        <v>5</v>
      </c>
      <c r="D28" s="31">
        <v>5</v>
      </c>
      <c r="E28" s="40">
        <v>377</v>
      </c>
      <c r="F28" s="103">
        <v>0.16319444444444445</v>
      </c>
      <c r="G28" s="87">
        <f>'May-2020 II'!G28+F28</f>
        <v>0.68263888888888891</v>
      </c>
      <c r="H28" s="103">
        <v>2.9388888888888887</v>
      </c>
      <c r="I28" s="103">
        <v>5.3611111111111107</v>
      </c>
      <c r="J28" s="88">
        <f t="shared" si="3"/>
        <v>8.2999999999999989</v>
      </c>
      <c r="K28" s="88">
        <f>'May-2020 II'!K28+J28</f>
        <v>18.586805555555557</v>
      </c>
      <c r="L28" s="89">
        <f t="shared" si="0"/>
        <v>8.4631944444444436</v>
      </c>
      <c r="M28" s="89">
        <f t="shared" si="1"/>
        <v>1.6926388888888888</v>
      </c>
      <c r="N28" s="89">
        <f t="shared" si="4"/>
        <v>99.769444444444446</v>
      </c>
      <c r="O28" s="89">
        <f t="shared" si="5"/>
        <v>99.764911265432104</v>
      </c>
      <c r="P28" s="90">
        <f t="shared" si="6"/>
        <v>19.269444444444446</v>
      </c>
      <c r="Q28" s="89">
        <f t="shared" si="2"/>
        <v>3.8538888888888891</v>
      </c>
      <c r="R28" s="89">
        <f t="shared" si="7"/>
        <v>99.483699845679013</v>
      </c>
      <c r="S28" s="89">
        <f t="shared" si="8"/>
        <v>99.464737654320984</v>
      </c>
    </row>
    <row r="29" spans="1:19" s="91" customFormat="1" ht="27.75" customHeight="1" x14ac:dyDescent="0.25">
      <c r="A29" s="85">
        <v>21</v>
      </c>
      <c r="B29" s="85" t="s">
        <v>75</v>
      </c>
      <c r="C29" s="31">
        <v>2</v>
      </c>
      <c r="D29" s="32">
        <v>2</v>
      </c>
      <c r="E29" s="41">
        <v>174</v>
      </c>
      <c r="F29" s="104">
        <v>0.13680555555555554</v>
      </c>
      <c r="G29" s="87">
        <f>'May-2020 II'!G29+F29</f>
        <v>0.40138888888888891</v>
      </c>
      <c r="H29" s="104">
        <v>0.27013888888888887</v>
      </c>
      <c r="I29" s="104">
        <v>1.8138888888888889</v>
      </c>
      <c r="J29" s="88">
        <f t="shared" si="3"/>
        <v>2.0840277777777776</v>
      </c>
      <c r="K29" s="88">
        <f>'May-2020 II'!K29+J29</f>
        <v>7.7159722222222218</v>
      </c>
      <c r="L29" s="89">
        <f t="shared" si="0"/>
        <v>2.2208333333333332</v>
      </c>
      <c r="M29" s="89">
        <f t="shared" si="1"/>
        <v>1.1104166666666666</v>
      </c>
      <c r="N29" s="89">
        <f t="shared" si="4"/>
        <v>99.85527584876543</v>
      </c>
      <c r="O29" s="89">
        <f t="shared" si="5"/>
        <v>99.845775462962962</v>
      </c>
      <c r="P29" s="90">
        <f t="shared" si="6"/>
        <v>8.1173611111111104</v>
      </c>
      <c r="Q29" s="89">
        <f t="shared" si="2"/>
        <v>4.0586805555555552</v>
      </c>
      <c r="R29" s="89">
        <f t="shared" si="7"/>
        <v>99.464168595679013</v>
      </c>
      <c r="S29" s="89">
        <f t="shared" si="8"/>
        <v>99.436294367283935</v>
      </c>
    </row>
    <row r="30" spans="1:19" s="91" customFormat="1" ht="27.75" customHeight="1" x14ac:dyDescent="0.25">
      <c r="A30" s="85">
        <v>22</v>
      </c>
      <c r="B30" s="85" t="s">
        <v>76</v>
      </c>
      <c r="C30" s="86">
        <v>1</v>
      </c>
      <c r="D30" s="32">
        <v>1</v>
      </c>
      <c r="E30" s="41">
        <v>148</v>
      </c>
      <c r="F30" s="104">
        <v>0</v>
      </c>
      <c r="G30" s="87">
        <f>'May-2020 II'!G30+F30</f>
        <v>0</v>
      </c>
      <c r="H30" s="104">
        <v>2.2805555555555554</v>
      </c>
      <c r="I30" s="104">
        <v>0.68472222222222223</v>
      </c>
      <c r="J30" s="88">
        <f t="shared" si="3"/>
        <v>2.9652777777777777</v>
      </c>
      <c r="K30" s="88">
        <f>'May-2020 II'!K30+J30</f>
        <v>5.3034722222222221</v>
      </c>
      <c r="L30" s="89">
        <f t="shared" si="0"/>
        <v>2.9652777777777777</v>
      </c>
      <c r="M30" s="89">
        <f t="shared" si="1"/>
        <v>2.9652777777777777</v>
      </c>
      <c r="N30" s="89">
        <f t="shared" si="4"/>
        <v>99.588155864197532</v>
      </c>
      <c r="O30" s="89">
        <f t="shared" si="5"/>
        <v>99.588155864197532</v>
      </c>
      <c r="P30" s="90">
        <f t="shared" si="6"/>
        <v>5.3034722222222221</v>
      </c>
      <c r="Q30" s="89">
        <f t="shared" si="2"/>
        <v>5.3034722222222221</v>
      </c>
      <c r="R30" s="89">
        <f t="shared" si="7"/>
        <v>99.263406635802468</v>
      </c>
      <c r="S30" s="89">
        <f t="shared" si="8"/>
        <v>99.263406635802468</v>
      </c>
    </row>
    <row r="31" spans="1:19" s="91" customFormat="1" ht="27.75" customHeight="1" x14ac:dyDescent="0.25">
      <c r="A31" s="85">
        <v>23</v>
      </c>
      <c r="B31" s="85" t="s">
        <v>77</v>
      </c>
      <c r="C31" s="86">
        <v>2</v>
      </c>
      <c r="D31" s="32">
        <v>2</v>
      </c>
      <c r="E31" s="41">
        <v>169</v>
      </c>
      <c r="F31" s="104">
        <v>8.3333333333333329E-2</v>
      </c>
      <c r="G31" s="87">
        <f>'May-2020 II'!G31+F31</f>
        <v>0.58680555555555558</v>
      </c>
      <c r="H31" s="104">
        <v>1.65625</v>
      </c>
      <c r="I31" s="104">
        <v>0.90625</v>
      </c>
      <c r="J31" s="88">
        <f t="shared" si="3"/>
        <v>2.5625</v>
      </c>
      <c r="K31" s="88">
        <f>'May-2020 II'!K31+J31</f>
        <v>7.125</v>
      </c>
      <c r="L31" s="89">
        <f t="shared" si="0"/>
        <v>2.6458333333333335</v>
      </c>
      <c r="M31" s="89">
        <f t="shared" si="1"/>
        <v>1.3229166666666667</v>
      </c>
      <c r="N31" s="89">
        <f t="shared" si="4"/>
        <v>99.822048611111114</v>
      </c>
      <c r="O31" s="89">
        <f t="shared" si="5"/>
        <v>99.816261574074076</v>
      </c>
      <c r="P31" s="90">
        <f t="shared" si="6"/>
        <v>7.7118055555555554</v>
      </c>
      <c r="Q31" s="89">
        <f t="shared" si="2"/>
        <v>3.8559027777777777</v>
      </c>
      <c r="R31" s="89">
        <f t="shared" si="7"/>
        <v>99.505208333333329</v>
      </c>
      <c r="S31" s="89">
        <f t="shared" si="8"/>
        <v>99.46445794753086</v>
      </c>
    </row>
    <row r="32" spans="1:19" s="91" customFormat="1" ht="27.75" customHeight="1" x14ac:dyDescent="0.25">
      <c r="A32" s="85">
        <v>24</v>
      </c>
      <c r="B32" s="85" t="s">
        <v>78</v>
      </c>
      <c r="C32" s="86">
        <v>1</v>
      </c>
      <c r="D32" s="40">
        <v>1</v>
      </c>
      <c r="E32" s="40">
        <v>187</v>
      </c>
      <c r="F32" s="103">
        <v>0.19791666666666699</v>
      </c>
      <c r="G32" s="87">
        <f>'May-2020 II'!G32+F32</f>
        <v>0.43402777777777812</v>
      </c>
      <c r="H32" s="103">
        <v>2.432638888888889</v>
      </c>
      <c r="I32" s="103">
        <v>0.62847222222222221</v>
      </c>
      <c r="J32" s="88">
        <f t="shared" si="3"/>
        <v>3.0611111111111113</v>
      </c>
      <c r="K32" s="88">
        <f>'May-2020 II'!K32+J32</f>
        <v>6.1347222222222229</v>
      </c>
      <c r="L32" s="89">
        <f t="shared" si="0"/>
        <v>3.2590277777777783</v>
      </c>
      <c r="M32" s="89">
        <f t="shared" si="1"/>
        <v>3.2590277777777783</v>
      </c>
      <c r="N32" s="89">
        <f t="shared" si="4"/>
        <v>99.574845679012341</v>
      </c>
      <c r="O32" s="89">
        <f t="shared" si="5"/>
        <v>99.547357253086417</v>
      </c>
      <c r="P32" s="90">
        <f t="shared" si="6"/>
        <v>6.5687500000000014</v>
      </c>
      <c r="Q32" s="89">
        <f t="shared" si="2"/>
        <v>6.5687500000000014</v>
      </c>
      <c r="R32" s="89">
        <f t="shared" si="7"/>
        <v>99.147955246913583</v>
      </c>
      <c r="S32" s="89">
        <f t="shared" si="8"/>
        <v>99.087673611111114</v>
      </c>
    </row>
    <row r="33" spans="1:19" s="91" customFormat="1" ht="27.75" customHeight="1" x14ac:dyDescent="0.25">
      <c r="A33" s="85">
        <v>25</v>
      </c>
      <c r="B33" s="85" t="s">
        <v>79</v>
      </c>
      <c r="C33" s="86">
        <v>4</v>
      </c>
      <c r="D33" s="86">
        <v>4</v>
      </c>
      <c r="E33" s="95">
        <v>488</v>
      </c>
      <c r="F33" s="105">
        <v>0</v>
      </c>
      <c r="G33" s="87">
        <f>'May-2020 II'!G33+F33</f>
        <v>0.3298611111111111</v>
      </c>
      <c r="H33" s="105">
        <v>5.8159722222222223</v>
      </c>
      <c r="I33" s="105">
        <v>4.7256944444444446</v>
      </c>
      <c r="J33" s="88">
        <f t="shared" si="3"/>
        <v>10.541666666666668</v>
      </c>
      <c r="K33" s="88">
        <f>'May-2020 II'!K33+J33</f>
        <v>23.086805555555557</v>
      </c>
      <c r="L33" s="89">
        <f t="shared" si="0"/>
        <v>10.541666666666668</v>
      </c>
      <c r="M33" s="89">
        <f t="shared" si="1"/>
        <v>2.635416666666667</v>
      </c>
      <c r="N33" s="89">
        <f t="shared" si="4"/>
        <v>99.633969907407419</v>
      </c>
      <c r="O33" s="89">
        <f t="shared" si="5"/>
        <v>99.633969907407419</v>
      </c>
      <c r="P33" s="90">
        <f t="shared" si="6"/>
        <v>23.416666666666668</v>
      </c>
      <c r="Q33" s="89">
        <f t="shared" si="2"/>
        <v>5.854166666666667</v>
      </c>
      <c r="R33" s="89">
        <f t="shared" si="7"/>
        <v>99.198374807098759</v>
      </c>
      <c r="S33" s="89">
        <f t="shared" si="8"/>
        <v>99.186921296296305</v>
      </c>
    </row>
    <row r="34" spans="1:19" s="91" customFormat="1" ht="27.75" customHeight="1" x14ac:dyDescent="0.25">
      <c r="A34" s="85">
        <v>26</v>
      </c>
      <c r="B34" s="85" t="s">
        <v>80</v>
      </c>
      <c r="C34" s="86">
        <v>3</v>
      </c>
      <c r="D34" s="86">
        <v>3</v>
      </c>
      <c r="E34" s="95">
        <v>440</v>
      </c>
      <c r="F34" s="105">
        <v>0</v>
      </c>
      <c r="G34" s="87">
        <f>'May-2020 II'!G34+F34</f>
        <v>0</v>
      </c>
      <c r="H34" s="105">
        <v>6.6201388888888886</v>
      </c>
      <c r="I34" s="105">
        <v>2.9270833333333335</v>
      </c>
      <c r="J34" s="88">
        <f t="shared" si="3"/>
        <v>9.5472222222222225</v>
      </c>
      <c r="K34" s="88">
        <f>'May-2020 II'!K34+J34</f>
        <v>23.390277777777776</v>
      </c>
      <c r="L34" s="89">
        <f t="shared" si="0"/>
        <v>9.5472222222222225</v>
      </c>
      <c r="M34" s="89">
        <f t="shared" si="1"/>
        <v>3.1824074074074074</v>
      </c>
      <c r="N34" s="89">
        <f t="shared" si="4"/>
        <v>99.557998971193413</v>
      </c>
      <c r="O34" s="89">
        <f t="shared" si="5"/>
        <v>99.557998971193413</v>
      </c>
      <c r="P34" s="90">
        <f t="shared" si="6"/>
        <v>23.390277777777776</v>
      </c>
      <c r="Q34" s="89">
        <f t="shared" si="2"/>
        <v>7.7967592592592583</v>
      </c>
      <c r="R34" s="89">
        <f t="shared" si="7"/>
        <v>98.917116769547334</v>
      </c>
      <c r="S34" s="89">
        <f t="shared" si="8"/>
        <v>98.917116769547334</v>
      </c>
    </row>
    <row r="35" spans="1:19" s="91" customFormat="1" ht="27.75" customHeight="1" x14ac:dyDescent="0.25">
      <c r="A35" s="85">
        <v>27</v>
      </c>
      <c r="B35" s="106" t="s">
        <v>81</v>
      </c>
      <c r="C35" s="31">
        <v>3</v>
      </c>
      <c r="D35" s="107">
        <v>3</v>
      </c>
      <c r="E35" s="108">
        <v>1895</v>
      </c>
      <c r="F35" s="109">
        <v>0</v>
      </c>
      <c r="G35" s="87">
        <f>'May-2020 II'!G35+F35</f>
        <v>0</v>
      </c>
      <c r="H35" s="94">
        <v>24.958333333333332</v>
      </c>
      <c r="I35" s="94">
        <v>15.458333333333334</v>
      </c>
      <c r="J35" s="88">
        <f t="shared" si="3"/>
        <v>40.416666666666664</v>
      </c>
      <c r="K35" s="88">
        <f>'May-2020 II'!K35+J35</f>
        <v>46.74722222222222</v>
      </c>
      <c r="L35" s="89">
        <f t="shared" si="0"/>
        <v>40.416666666666664</v>
      </c>
      <c r="M35" s="89">
        <f t="shared" si="1"/>
        <v>13.472222222222221</v>
      </c>
      <c r="N35" s="89">
        <f t="shared" si="4"/>
        <v>98.128858024691368</v>
      </c>
      <c r="O35" s="89">
        <f t="shared" si="5"/>
        <v>98.128858024691368</v>
      </c>
      <c r="P35" s="90">
        <f t="shared" si="6"/>
        <v>46.74722222222222</v>
      </c>
      <c r="Q35" s="89">
        <f t="shared" si="2"/>
        <v>15.582407407407407</v>
      </c>
      <c r="R35" s="89">
        <f t="shared" si="7"/>
        <v>97.835776748971199</v>
      </c>
      <c r="S35" s="89">
        <f t="shared" si="8"/>
        <v>97.835776748971199</v>
      </c>
    </row>
    <row r="36" spans="1:19" s="91" customFormat="1" ht="27.75" customHeight="1" x14ac:dyDescent="0.25">
      <c r="A36" s="85">
        <v>28</v>
      </c>
      <c r="B36" s="85" t="s">
        <v>82</v>
      </c>
      <c r="C36" s="31">
        <v>2</v>
      </c>
      <c r="D36" s="86">
        <v>2</v>
      </c>
      <c r="E36" s="95">
        <v>3642</v>
      </c>
      <c r="F36" s="94">
        <v>0</v>
      </c>
      <c r="G36" s="87">
        <f>'May-2020 II'!G36+F36</f>
        <v>0</v>
      </c>
      <c r="H36" s="94">
        <v>42.149305555555557</v>
      </c>
      <c r="I36" s="94">
        <v>40.458333333333336</v>
      </c>
      <c r="J36" s="88">
        <f t="shared" si="3"/>
        <v>82.607638888888886</v>
      </c>
      <c r="K36" s="88">
        <f>'May-2020 II'!K36+J36</f>
        <v>88.892013888888883</v>
      </c>
      <c r="L36" s="89">
        <f t="shared" si="0"/>
        <v>82.607638888888886</v>
      </c>
      <c r="M36" s="89">
        <f t="shared" si="1"/>
        <v>41.303819444444443</v>
      </c>
      <c r="N36" s="89">
        <f t="shared" si="4"/>
        <v>94.263358410493822</v>
      </c>
      <c r="O36" s="89">
        <f t="shared" si="5"/>
        <v>94.263358410493822</v>
      </c>
      <c r="P36" s="90">
        <f t="shared" si="6"/>
        <v>88.892013888888883</v>
      </c>
      <c r="Q36" s="89">
        <f t="shared" si="2"/>
        <v>44.446006944444441</v>
      </c>
      <c r="R36" s="89">
        <f t="shared" si="7"/>
        <v>93.826943479938279</v>
      </c>
      <c r="S36" s="89">
        <f t="shared" si="8"/>
        <v>93.826943479938279</v>
      </c>
    </row>
    <row r="37" spans="1:19" s="91" customFormat="1" ht="27.75" customHeight="1" x14ac:dyDescent="0.25">
      <c r="A37" s="85">
        <v>29</v>
      </c>
      <c r="B37" s="85" t="s">
        <v>83</v>
      </c>
      <c r="C37" s="86">
        <v>6</v>
      </c>
      <c r="D37" s="86">
        <v>6</v>
      </c>
      <c r="E37" s="95">
        <v>504</v>
      </c>
      <c r="F37" s="94">
        <v>0.12847222222222224</v>
      </c>
      <c r="G37" s="87">
        <f>'May-2020 II'!G37+F37</f>
        <v>0.31388888888888888</v>
      </c>
      <c r="H37" s="94">
        <v>6.4340277777777777</v>
      </c>
      <c r="I37" s="94">
        <v>1.5930555555555557</v>
      </c>
      <c r="J37" s="88">
        <f t="shared" si="3"/>
        <v>8.0270833333333336</v>
      </c>
      <c r="K37" s="88">
        <f>'May-2020 II'!K37+J37</f>
        <v>21.257638888888891</v>
      </c>
      <c r="L37" s="89">
        <f t="shared" si="0"/>
        <v>8.155555555555555</v>
      </c>
      <c r="M37" s="89">
        <f t="shared" si="1"/>
        <v>1.3592592592592592</v>
      </c>
      <c r="N37" s="89">
        <f t="shared" si="4"/>
        <v>99.814187885802468</v>
      </c>
      <c r="O37" s="89">
        <f t="shared" si="5"/>
        <v>99.811213991769549</v>
      </c>
      <c r="P37" s="90">
        <f t="shared" si="6"/>
        <v>21.571527777777781</v>
      </c>
      <c r="Q37" s="89">
        <f t="shared" si="2"/>
        <v>3.5952546296296304</v>
      </c>
      <c r="R37" s="89">
        <f t="shared" si="7"/>
        <v>99.507925025720155</v>
      </c>
      <c r="S37" s="89">
        <f t="shared" si="8"/>
        <v>99.500659079218096</v>
      </c>
    </row>
    <row r="38" spans="1:19" s="91" customFormat="1" ht="27.75" customHeight="1" x14ac:dyDescent="0.25">
      <c r="A38" s="85">
        <v>30</v>
      </c>
      <c r="B38" s="85" t="s">
        <v>84</v>
      </c>
      <c r="C38" s="95">
        <v>11</v>
      </c>
      <c r="D38" s="86">
        <v>11</v>
      </c>
      <c r="E38" s="95">
        <v>684</v>
      </c>
      <c r="F38" s="94">
        <v>7.2916666666666671E-2</v>
      </c>
      <c r="G38" s="87">
        <f>'May-2020 II'!G38+F38</f>
        <v>9.375E-2</v>
      </c>
      <c r="H38" s="94">
        <v>6.2986111111111107</v>
      </c>
      <c r="I38" s="94">
        <v>7.0708333333333329</v>
      </c>
      <c r="J38" s="88">
        <f t="shared" si="3"/>
        <v>13.369444444444444</v>
      </c>
      <c r="K38" s="88">
        <f>'May-2020 II'!K38+J38</f>
        <v>33.179861111111109</v>
      </c>
      <c r="L38" s="89">
        <f t="shared" si="0"/>
        <v>13.44236111111111</v>
      </c>
      <c r="M38" s="89">
        <f t="shared" si="1"/>
        <v>1.2220328282828281</v>
      </c>
      <c r="N38" s="89">
        <f t="shared" si="4"/>
        <v>99.831193883277209</v>
      </c>
      <c r="O38" s="89">
        <f t="shared" si="5"/>
        <v>99.830273218294053</v>
      </c>
      <c r="P38" s="90">
        <f t="shared" si="6"/>
        <v>33.273611111111109</v>
      </c>
      <c r="Q38" s="89">
        <f t="shared" si="2"/>
        <v>3.0248737373737371</v>
      </c>
      <c r="R38" s="89">
        <f t="shared" si="7"/>
        <v>99.581062359708199</v>
      </c>
      <c r="S38" s="89">
        <f t="shared" si="8"/>
        <v>99.57987864758698</v>
      </c>
    </row>
    <row r="39" spans="1:19" s="91" customFormat="1" ht="27.75" customHeight="1" x14ac:dyDescent="0.25">
      <c r="A39" s="85">
        <v>31</v>
      </c>
      <c r="B39" s="85" t="s">
        <v>85</v>
      </c>
      <c r="C39" s="86">
        <v>1</v>
      </c>
      <c r="D39" s="86">
        <v>1</v>
      </c>
      <c r="E39" s="95">
        <v>152</v>
      </c>
      <c r="F39" s="94" t="s">
        <v>184</v>
      </c>
      <c r="G39" s="87">
        <f>'May-2020 II'!G39+F39</f>
        <v>1.8923611111111112</v>
      </c>
      <c r="H39" s="94">
        <v>2.2291666666666665</v>
      </c>
      <c r="I39" s="94">
        <v>0.57430555555555551</v>
      </c>
      <c r="J39" s="88">
        <f t="shared" si="3"/>
        <v>2.8034722222222221</v>
      </c>
      <c r="K39" s="88">
        <f>'May-2020 II'!K39+J39</f>
        <v>5.500694444444445</v>
      </c>
      <c r="L39" s="89">
        <f t="shared" si="0"/>
        <v>3.05</v>
      </c>
      <c r="M39" s="89">
        <f t="shared" si="1"/>
        <v>3.05</v>
      </c>
      <c r="N39" s="89">
        <f t="shared" si="4"/>
        <v>99.610628858024683</v>
      </c>
      <c r="O39" s="89">
        <f t="shared" si="5"/>
        <v>99.5763888888889</v>
      </c>
      <c r="P39" s="90">
        <f t="shared" si="6"/>
        <v>7.3930555555555557</v>
      </c>
      <c r="Q39" s="89">
        <f t="shared" si="2"/>
        <v>7.3930555555555557</v>
      </c>
      <c r="R39" s="89">
        <f t="shared" si="7"/>
        <v>99.236014660493836</v>
      </c>
      <c r="S39" s="89">
        <f t="shared" si="8"/>
        <v>98.973186728395078</v>
      </c>
    </row>
    <row r="40" spans="1:19" s="91" customFormat="1" ht="27.75" customHeight="1" x14ac:dyDescent="0.25">
      <c r="A40" s="85">
        <v>32</v>
      </c>
      <c r="B40" s="85" t="s">
        <v>86</v>
      </c>
      <c r="C40" s="40">
        <v>13</v>
      </c>
      <c r="D40" s="40">
        <v>13</v>
      </c>
      <c r="E40" s="40">
        <v>816</v>
      </c>
      <c r="F40" s="94">
        <v>0.3430555555555555</v>
      </c>
      <c r="G40" s="87">
        <f>'May-2020 II'!G40+F40</f>
        <v>1.0541666666666667</v>
      </c>
      <c r="H40" s="94">
        <v>6.729861111111112</v>
      </c>
      <c r="I40" s="94">
        <v>4.3166666666666664</v>
      </c>
      <c r="J40" s="88">
        <f t="shared" si="3"/>
        <v>11.046527777777779</v>
      </c>
      <c r="K40" s="88">
        <f>'May-2020 II'!K40+J40</f>
        <v>29.585416666666667</v>
      </c>
      <c r="L40" s="89">
        <f t="shared" si="0"/>
        <v>11.389583333333334</v>
      </c>
      <c r="M40" s="89">
        <f t="shared" si="1"/>
        <v>0.87612179487179498</v>
      </c>
      <c r="N40" s="89">
        <f t="shared" si="4"/>
        <v>99.881981540835696</v>
      </c>
      <c r="O40" s="89">
        <f t="shared" si="5"/>
        <v>99.878316417378912</v>
      </c>
      <c r="P40" s="90">
        <f t="shared" si="6"/>
        <v>30.639583333333334</v>
      </c>
      <c r="Q40" s="89">
        <f t="shared" si="2"/>
        <v>2.3568910256410258</v>
      </c>
      <c r="R40" s="89">
        <f t="shared" si="7"/>
        <v>99.683916488603984</v>
      </c>
      <c r="S40" s="89">
        <f t="shared" si="8"/>
        <v>99.672654024216527</v>
      </c>
    </row>
    <row r="41" spans="1:19" s="91" customFormat="1" ht="27.75" customHeight="1" x14ac:dyDescent="0.25">
      <c r="A41" s="85">
        <v>33</v>
      </c>
      <c r="B41" s="110" t="s">
        <v>87</v>
      </c>
      <c r="C41" s="31">
        <v>5</v>
      </c>
      <c r="D41" s="111">
        <v>5</v>
      </c>
      <c r="E41" s="112">
        <v>214</v>
      </c>
      <c r="F41" s="113">
        <v>0.23124999999999998</v>
      </c>
      <c r="G41" s="87">
        <f>'May-2020 II'!G41+F41</f>
        <v>0.44444444444444442</v>
      </c>
      <c r="H41" s="105">
        <v>2.634722222222222</v>
      </c>
      <c r="I41" s="105">
        <v>0.80486111111111114</v>
      </c>
      <c r="J41" s="88">
        <f t="shared" si="3"/>
        <v>3.4395833333333332</v>
      </c>
      <c r="K41" s="88">
        <f>'May-2020 II'!K41+J41</f>
        <v>9.3701388888888886</v>
      </c>
      <c r="L41" s="89">
        <f t="shared" si="0"/>
        <v>3.6708333333333334</v>
      </c>
      <c r="M41" s="89">
        <f t="shared" si="1"/>
        <v>0.73416666666666663</v>
      </c>
      <c r="N41" s="89">
        <f t="shared" si="4"/>
        <v>99.904456018518516</v>
      </c>
      <c r="O41" s="89">
        <f t="shared" si="5"/>
        <v>99.898032407407413</v>
      </c>
      <c r="P41" s="90">
        <f t="shared" si="6"/>
        <v>9.8145833333333332</v>
      </c>
      <c r="Q41" s="89">
        <f t="shared" si="2"/>
        <v>1.9629166666666666</v>
      </c>
      <c r="R41" s="89">
        <f t="shared" si="7"/>
        <v>99.739718364197529</v>
      </c>
      <c r="S41" s="89">
        <f t="shared" si="8"/>
        <v>99.727372685185188</v>
      </c>
    </row>
    <row r="42" spans="1:19" s="91" customFormat="1" ht="27.75" customHeight="1" x14ac:dyDescent="0.25">
      <c r="A42" s="85">
        <v>34</v>
      </c>
      <c r="B42" s="85" t="s">
        <v>88</v>
      </c>
      <c r="C42" s="31">
        <v>1</v>
      </c>
      <c r="D42" s="114">
        <v>1</v>
      </c>
      <c r="E42" s="112">
        <v>66</v>
      </c>
      <c r="F42" s="105">
        <v>2.7777777777777776E-2</v>
      </c>
      <c r="G42" s="87">
        <f>'May-2020 II'!G42+F42</f>
        <v>0.41666666666666669</v>
      </c>
      <c r="H42" s="105">
        <v>0.31944444444444448</v>
      </c>
      <c r="I42" s="105">
        <v>0.4861111111111111</v>
      </c>
      <c r="J42" s="88">
        <f t="shared" si="3"/>
        <v>0.80555555555555558</v>
      </c>
      <c r="K42" s="88">
        <f>'May-2020 II'!K42+J42</f>
        <v>1.0208333333333333</v>
      </c>
      <c r="L42" s="89">
        <f t="shared" si="0"/>
        <v>0.83333333333333337</v>
      </c>
      <c r="M42" s="89">
        <f t="shared" si="1"/>
        <v>0.83333333333333337</v>
      </c>
      <c r="N42" s="89">
        <f t="shared" si="4"/>
        <v>99.888117283950621</v>
      </c>
      <c r="O42" s="89">
        <f t="shared" si="5"/>
        <v>99.884259259259252</v>
      </c>
      <c r="P42" s="90">
        <f t="shared" si="6"/>
        <v>1.4375</v>
      </c>
      <c r="Q42" s="89">
        <f t="shared" si="2"/>
        <v>1.4375</v>
      </c>
      <c r="R42" s="89">
        <f t="shared" si="7"/>
        <v>99.858217592592595</v>
      </c>
      <c r="S42" s="89">
        <f t="shared" si="8"/>
        <v>99.800347222222229</v>
      </c>
    </row>
    <row r="43" spans="1:19" s="91" customFormat="1" ht="27.75" customHeight="1" x14ac:dyDescent="0.25">
      <c r="A43" s="85">
        <v>35</v>
      </c>
      <c r="B43" s="85" t="s">
        <v>89</v>
      </c>
      <c r="C43" s="31">
        <v>1</v>
      </c>
      <c r="D43" s="114">
        <v>1</v>
      </c>
      <c r="E43" s="112">
        <v>70</v>
      </c>
      <c r="F43" s="105">
        <v>1.7361111111111112E-2</v>
      </c>
      <c r="G43" s="87">
        <f>'May-2020 II'!G43+F43</f>
        <v>0.1784722222222222</v>
      </c>
      <c r="H43" s="105">
        <v>1.2874999999999999</v>
      </c>
      <c r="I43" s="105">
        <v>0.65694444444444444</v>
      </c>
      <c r="J43" s="88">
        <f t="shared" si="3"/>
        <v>1.9444444444444442</v>
      </c>
      <c r="K43" s="88">
        <f>'May-2020 II'!K43+J43</f>
        <v>5.8833333333333329</v>
      </c>
      <c r="L43" s="89">
        <f t="shared" si="0"/>
        <v>1.9618055555555554</v>
      </c>
      <c r="M43" s="89">
        <f t="shared" si="1"/>
        <v>1.9618055555555554</v>
      </c>
      <c r="N43" s="89">
        <f t="shared" si="4"/>
        <v>99.729938271604937</v>
      </c>
      <c r="O43" s="89">
        <f t="shared" si="5"/>
        <v>99.727527006172849</v>
      </c>
      <c r="P43" s="90">
        <f t="shared" si="6"/>
        <v>6.061805555555555</v>
      </c>
      <c r="Q43" s="89">
        <f t="shared" si="2"/>
        <v>6.061805555555555</v>
      </c>
      <c r="R43" s="89">
        <f t="shared" si="7"/>
        <v>99.182870370370367</v>
      </c>
      <c r="S43" s="89">
        <f t="shared" si="8"/>
        <v>99.158082561728392</v>
      </c>
    </row>
    <row r="44" spans="1:19" s="91" customFormat="1" ht="27.75" customHeight="1" x14ac:dyDescent="0.25">
      <c r="A44" s="85">
        <v>36</v>
      </c>
      <c r="B44" s="85" t="s">
        <v>90</v>
      </c>
      <c r="C44" s="31">
        <v>1</v>
      </c>
      <c r="D44" s="114">
        <v>1</v>
      </c>
      <c r="E44" s="112">
        <v>94</v>
      </c>
      <c r="F44" s="105">
        <v>0.43055555555555569</v>
      </c>
      <c r="G44" s="87">
        <f>'May-2020 II'!G44+F44</f>
        <v>0.69097222222222254</v>
      </c>
      <c r="H44" s="105">
        <v>0.77083333333333326</v>
      </c>
      <c r="I44" s="105">
        <v>0.22222222222222224</v>
      </c>
      <c r="J44" s="88">
        <f t="shared" si="3"/>
        <v>0.99305555555555547</v>
      </c>
      <c r="K44" s="88">
        <f>'May-2020 II'!K44+J44</f>
        <v>3.6805555555555549</v>
      </c>
      <c r="L44" s="89">
        <f t="shared" si="0"/>
        <v>1.4236111111111112</v>
      </c>
      <c r="M44" s="89">
        <f t="shared" si="1"/>
        <v>1.4236111111111112</v>
      </c>
      <c r="N44" s="89">
        <f t="shared" si="4"/>
        <v>99.862075617283949</v>
      </c>
      <c r="O44" s="89">
        <f t="shared" si="5"/>
        <v>99.802276234567898</v>
      </c>
      <c r="P44" s="90">
        <f t="shared" si="6"/>
        <v>4.3715277777777777</v>
      </c>
      <c r="Q44" s="89">
        <f t="shared" si="2"/>
        <v>4.3715277777777777</v>
      </c>
      <c r="R44" s="89">
        <f t="shared" si="7"/>
        <v>99.488811728395063</v>
      </c>
      <c r="S44" s="89">
        <f t="shared" si="8"/>
        <v>99.392843364197532</v>
      </c>
    </row>
    <row r="45" spans="1:19" s="91" customFormat="1" ht="27.75" customHeight="1" x14ac:dyDescent="0.25">
      <c r="A45" s="85">
        <v>37</v>
      </c>
      <c r="B45" s="85" t="s">
        <v>91</v>
      </c>
      <c r="C45" s="40">
        <v>3</v>
      </c>
      <c r="D45" s="114">
        <v>3</v>
      </c>
      <c r="E45" s="112">
        <v>161</v>
      </c>
      <c r="F45" s="105">
        <v>5.5555555555555552E-2</v>
      </c>
      <c r="G45" s="87">
        <f>'May-2020 II'!G45+F45</f>
        <v>0.20486111111111113</v>
      </c>
      <c r="H45" s="105">
        <v>1.2083333333333335</v>
      </c>
      <c r="I45" s="105">
        <v>0.27430555555555558</v>
      </c>
      <c r="J45" s="88">
        <f t="shared" si="3"/>
        <v>1.4826388888888891</v>
      </c>
      <c r="K45" s="88">
        <f>'May-2020 II'!K45+J45</f>
        <v>8.7604166666666661</v>
      </c>
      <c r="L45" s="89">
        <f t="shared" si="0"/>
        <v>1.5381944444444446</v>
      </c>
      <c r="M45" s="89">
        <f t="shared" si="1"/>
        <v>0.51273148148148151</v>
      </c>
      <c r="N45" s="89">
        <f t="shared" si="4"/>
        <v>99.931359310699591</v>
      </c>
      <c r="O45" s="89">
        <f t="shared" si="5"/>
        <v>99.928787294238688</v>
      </c>
      <c r="P45" s="90">
        <f t="shared" si="6"/>
        <v>8.9652777777777768</v>
      </c>
      <c r="Q45" s="89">
        <f t="shared" si="2"/>
        <v>2.9884259259259256</v>
      </c>
      <c r="R45" s="89">
        <f t="shared" si="7"/>
        <v>99.594425154321002</v>
      </c>
      <c r="S45" s="89">
        <f t="shared" si="8"/>
        <v>99.584940843621396</v>
      </c>
    </row>
    <row r="46" spans="1:19" s="91" customFormat="1" ht="27.75" customHeight="1" x14ac:dyDescent="0.25">
      <c r="A46" s="85">
        <v>38</v>
      </c>
      <c r="B46" s="85" t="s">
        <v>92</v>
      </c>
      <c r="C46" s="40">
        <v>4</v>
      </c>
      <c r="D46" s="114">
        <v>4</v>
      </c>
      <c r="E46" s="112">
        <v>313</v>
      </c>
      <c r="F46" s="105">
        <v>0.29166666666666669</v>
      </c>
      <c r="G46" s="87">
        <f>'May-2020 II'!G46+F46</f>
        <v>1.0694444444444444</v>
      </c>
      <c r="H46" s="105">
        <v>4.541666666666667</v>
      </c>
      <c r="I46" s="105">
        <v>0.875</v>
      </c>
      <c r="J46" s="88">
        <f t="shared" si="3"/>
        <v>5.416666666666667</v>
      </c>
      <c r="K46" s="88">
        <f>'May-2020 II'!K46+J46</f>
        <v>15.897916666666667</v>
      </c>
      <c r="L46" s="89">
        <f t="shared" si="0"/>
        <v>5.7083333333333339</v>
      </c>
      <c r="M46" s="89">
        <f t="shared" si="1"/>
        <v>1.4270833333333335</v>
      </c>
      <c r="N46" s="89">
        <f t="shared" si="4"/>
        <v>99.811921296296305</v>
      </c>
      <c r="O46" s="89">
        <f t="shared" si="5"/>
        <v>99.801793981481481</v>
      </c>
      <c r="P46" s="90">
        <f t="shared" si="6"/>
        <v>16.96736111111111</v>
      </c>
      <c r="Q46" s="89">
        <f t="shared" si="2"/>
        <v>4.2418402777777775</v>
      </c>
      <c r="R46" s="89">
        <f t="shared" si="7"/>
        <v>99.447989004629619</v>
      </c>
      <c r="S46" s="89">
        <f t="shared" si="8"/>
        <v>99.410855516975303</v>
      </c>
    </row>
    <row r="47" spans="1:19" s="91" customFormat="1" ht="27.75" customHeight="1" x14ac:dyDescent="0.25">
      <c r="A47" s="85">
        <v>39</v>
      </c>
      <c r="B47" s="85" t="s">
        <v>93</v>
      </c>
      <c r="C47" s="31">
        <v>23</v>
      </c>
      <c r="D47" s="86">
        <v>23</v>
      </c>
      <c r="E47" s="95">
        <v>1427</v>
      </c>
      <c r="F47" s="105">
        <v>2.3131944444444446</v>
      </c>
      <c r="G47" s="87">
        <f>'May-2020 II'!G47+F47</f>
        <v>10.891666666666666</v>
      </c>
      <c r="H47" s="105">
        <v>30.142361111111111</v>
      </c>
      <c r="I47" s="105">
        <v>22.045138888888889</v>
      </c>
      <c r="J47" s="88">
        <f t="shared" si="3"/>
        <v>52.1875</v>
      </c>
      <c r="K47" s="88">
        <f>'May-2020 II'!K47+J47</f>
        <v>122.07986111111111</v>
      </c>
      <c r="L47" s="89">
        <f t="shared" si="0"/>
        <v>54.500694444444441</v>
      </c>
      <c r="M47" s="89">
        <f t="shared" si="1"/>
        <v>2.369595410628019</v>
      </c>
      <c r="N47" s="89">
        <f t="shared" si="4"/>
        <v>99.684858091787447</v>
      </c>
      <c r="O47" s="89">
        <f t="shared" si="5"/>
        <v>99.670889526301679</v>
      </c>
      <c r="P47" s="90">
        <f t="shared" si="6"/>
        <v>132.97152777777779</v>
      </c>
      <c r="Q47" s="89">
        <f t="shared" si="2"/>
        <v>5.7813707729468602</v>
      </c>
      <c r="R47" s="89">
        <f t="shared" si="7"/>
        <v>99.262802771068181</v>
      </c>
      <c r="S47" s="89">
        <f t="shared" si="8"/>
        <v>99.197031837090705</v>
      </c>
    </row>
    <row r="48" spans="1:19" s="91" customFormat="1" ht="27.75" customHeight="1" x14ac:dyDescent="0.25">
      <c r="A48" s="85">
        <v>40</v>
      </c>
      <c r="B48" s="85" t="s">
        <v>94</v>
      </c>
      <c r="C48" s="31">
        <v>8</v>
      </c>
      <c r="D48" s="86">
        <v>8</v>
      </c>
      <c r="E48" s="95">
        <v>344</v>
      </c>
      <c r="F48" s="105">
        <v>1.4756944444444444</v>
      </c>
      <c r="G48" s="87">
        <f>'May-2020 II'!G48+F48</f>
        <v>3.7534722222222223</v>
      </c>
      <c r="H48" s="105">
        <v>6.6944444444444438</v>
      </c>
      <c r="I48" s="105">
        <v>5.509722222222222</v>
      </c>
      <c r="J48" s="88">
        <f t="shared" si="3"/>
        <v>12.204166666666666</v>
      </c>
      <c r="K48" s="88">
        <f>'May-2020 II'!K48+J48</f>
        <v>45.259027777777774</v>
      </c>
      <c r="L48" s="89">
        <f t="shared" si="0"/>
        <v>13.67986111111111</v>
      </c>
      <c r="M48" s="89">
        <f t="shared" si="1"/>
        <v>1.7099826388888888</v>
      </c>
      <c r="N48" s="89">
        <f t="shared" si="4"/>
        <v>99.788122106481481</v>
      </c>
      <c r="O48" s="89">
        <f t="shared" si="5"/>
        <v>99.762502411265444</v>
      </c>
      <c r="P48" s="90">
        <f t="shared" si="6"/>
        <v>49.012499999999996</v>
      </c>
      <c r="Q48" s="89">
        <f t="shared" si="2"/>
        <v>6.1265624999999995</v>
      </c>
      <c r="R48" s="89">
        <f t="shared" si="7"/>
        <v>99.214252989969125</v>
      </c>
      <c r="S48" s="89">
        <f t="shared" si="8"/>
        <v>99.149088541666671</v>
      </c>
    </row>
    <row r="49" spans="1:22" s="91" customFormat="1" ht="27.75" customHeight="1" x14ac:dyDescent="0.25">
      <c r="A49" s="85">
        <v>41</v>
      </c>
      <c r="B49" s="85" t="s">
        <v>95</v>
      </c>
      <c r="C49" s="31">
        <v>12</v>
      </c>
      <c r="D49" s="86">
        <v>12</v>
      </c>
      <c r="E49" s="95">
        <v>412</v>
      </c>
      <c r="F49" s="105">
        <v>7.5249999999999995</v>
      </c>
      <c r="G49" s="87">
        <f>'May-2020 II'!G49+F49</f>
        <v>16.240277777777777</v>
      </c>
      <c r="H49" s="105">
        <v>7.938194444444445</v>
      </c>
      <c r="I49" s="105">
        <v>6.7347222222222216</v>
      </c>
      <c r="J49" s="88">
        <f t="shared" si="3"/>
        <v>14.672916666666666</v>
      </c>
      <c r="K49" s="88">
        <f>'May-2020 II'!K49+J49</f>
        <v>33.959722222222226</v>
      </c>
      <c r="L49" s="89">
        <f t="shared" si="0"/>
        <v>22.197916666666664</v>
      </c>
      <c r="M49" s="89">
        <f t="shared" si="1"/>
        <v>1.8498263888888886</v>
      </c>
      <c r="N49" s="89">
        <f t="shared" si="4"/>
        <v>99.830174575617292</v>
      </c>
      <c r="O49" s="89">
        <f t="shared" si="5"/>
        <v>99.743079668209887</v>
      </c>
      <c r="P49" s="90">
        <f t="shared" si="6"/>
        <v>50.2</v>
      </c>
      <c r="Q49" s="89">
        <f t="shared" si="2"/>
        <v>4.1833333333333336</v>
      </c>
      <c r="R49" s="89">
        <f t="shared" si="7"/>
        <v>99.606947659465021</v>
      </c>
      <c r="S49" s="89">
        <f t="shared" si="8"/>
        <v>99.418981481481467</v>
      </c>
    </row>
    <row r="50" spans="1:22" s="124" customFormat="1" ht="27.75" customHeight="1" x14ac:dyDescent="0.25">
      <c r="A50" s="115"/>
      <c r="B50" s="116" t="s">
        <v>96</v>
      </c>
      <c r="C50" s="117">
        <f t="shared" ref="C50:I50" si="9">SUM(C8:C49)</f>
        <v>164</v>
      </c>
      <c r="D50" s="117">
        <f t="shared" si="9"/>
        <v>164</v>
      </c>
      <c r="E50" s="117">
        <f t="shared" si="9"/>
        <v>15044</v>
      </c>
      <c r="F50" s="118">
        <f t="shared" si="9"/>
        <v>16.5625</v>
      </c>
      <c r="G50" s="149">
        <f t="shared" si="9"/>
        <v>48.88111111111111</v>
      </c>
      <c r="H50" s="120">
        <f t="shared" si="9"/>
        <v>202.43680555555559</v>
      </c>
      <c r="I50" s="120">
        <f t="shared" si="9"/>
        <v>160.97361111111113</v>
      </c>
      <c r="J50" s="120">
        <f>H50+I50</f>
        <v>363.41041666666672</v>
      </c>
      <c r="K50" s="119">
        <f>SUM(K8:K49)</f>
        <v>801.15951388888891</v>
      </c>
      <c r="L50" s="121">
        <f>SUM(L8:L49)</f>
        <v>380.21944444444438</v>
      </c>
      <c r="M50" s="122">
        <f t="shared" si="1"/>
        <v>2.3184112466124658</v>
      </c>
      <c r="N50" s="122">
        <f>+((C50*24*30)-J50)/(C50*24*30)*100</f>
        <v>99.692233725722673</v>
      </c>
      <c r="O50" s="122">
        <f>+((C50*24*30)-L50)/(C50*24*30)*100</f>
        <v>99.677998437970501</v>
      </c>
      <c r="P50" s="123">
        <f>+G50+K50</f>
        <v>850.04062499999998</v>
      </c>
      <c r="Q50" s="122">
        <f t="shared" si="2"/>
        <v>5.1831745426829263</v>
      </c>
      <c r="R50" s="122">
        <f>+((C50*24*30)-K50)/(C50*24*30)*100</f>
        <v>99.321511251787868</v>
      </c>
      <c r="S50" s="122">
        <f>+((C50*24*30)-(G50+K50))*100/(C50*24*30)</f>
        <v>99.280114646849597</v>
      </c>
    </row>
    <row r="51" spans="1:22" s="73" customFormat="1" ht="185.25" customHeight="1" x14ac:dyDescent="0.35">
      <c r="A51" s="278" t="s">
        <v>180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V51" s="125"/>
    </row>
    <row r="52" spans="1:22" s="73" customFormat="1" ht="135.75" customHeight="1" x14ac:dyDescent="0.35">
      <c r="A52" s="279" t="s">
        <v>178</v>
      </c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</row>
    <row r="78" spans="4:9" ht="17.25" x14ac:dyDescent="0.25">
      <c r="D78" s="127">
        <v>13</v>
      </c>
      <c r="E78" s="128">
        <v>816</v>
      </c>
      <c r="F78" s="129">
        <v>0.3430555555555555</v>
      </c>
      <c r="G78" s="105">
        <v>1.0541666666666667</v>
      </c>
      <c r="H78" s="105">
        <v>6.729861111111112</v>
      </c>
      <c r="I78" s="105">
        <v>4.3166666666666664</v>
      </c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5"/>
  <sheetViews>
    <sheetView view="pageBreakPreview" topLeftCell="A13" zoomScale="60" zoomScaleNormal="130" workbookViewId="0">
      <selection activeCell="O21" sqref="O21"/>
    </sheetView>
  </sheetViews>
  <sheetFormatPr defaultRowHeight="15.75" x14ac:dyDescent="0.25"/>
  <cols>
    <col min="1" max="1" width="4.5703125" style="126" customWidth="1"/>
    <col min="2" max="2" width="17" style="127" customWidth="1"/>
    <col min="3" max="3" width="15.28515625" style="127" customWidth="1"/>
    <col min="4" max="4" width="14.42578125" style="127" customWidth="1"/>
    <col min="5" max="5" width="15.140625" style="130" customWidth="1"/>
    <col min="6" max="6" width="17.42578125" style="130" customWidth="1"/>
    <col min="7" max="7" width="14.5703125" style="130" customWidth="1"/>
    <col min="8" max="8" width="17.140625" style="130" customWidth="1"/>
    <col min="9" max="9" width="16.7109375" style="130" customWidth="1"/>
    <col min="10" max="10" width="17.28515625" style="127" customWidth="1"/>
    <col min="11" max="11" width="18.140625" style="127" customWidth="1"/>
    <col min="12" max="12" width="17.85546875" style="127" customWidth="1"/>
    <col min="13" max="13" width="14.5703125" style="127" customWidth="1"/>
    <col min="14" max="14" width="14" style="127" customWidth="1"/>
    <col min="15" max="15" width="14.28515625" style="127" customWidth="1"/>
    <col min="16" max="16" width="16.140625" style="127" customWidth="1"/>
    <col min="17" max="17" width="16.28515625" style="127" customWidth="1"/>
    <col min="18" max="18" width="14.140625" style="127" customWidth="1"/>
    <col min="19" max="19" width="15.7109375" style="127" customWidth="1"/>
    <col min="20" max="257" width="9.140625" style="127"/>
    <col min="258" max="258" width="3.5703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3.5703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3.5703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3.5703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3.5703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3.5703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3.5703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3.5703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3.5703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3.5703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3.5703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3.5703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3.5703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3.5703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3.5703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3.5703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3.5703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3.5703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3.5703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3.5703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3.5703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3.5703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3.5703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3.5703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3.5703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3.5703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3.5703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3.5703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3.5703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3.5703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3.5703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3.5703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3.5703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3.5703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3.5703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3.5703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3.5703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3.5703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3.5703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3.5703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3.5703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3.5703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3.5703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3.5703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3.5703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3.5703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3.5703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3.5703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3.5703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3.5703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3.5703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3.5703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3.5703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3.5703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3.5703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3.5703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3.5703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3.5703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3.5703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3.5703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3.5703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3.5703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3.5703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3" s="73" customFormat="1" ht="63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3" s="73" customFormat="1" ht="23.25" x14ac:dyDescent="0.35">
      <c r="A2" s="264" t="s">
        <v>98</v>
      </c>
      <c r="B2" s="264"/>
      <c r="C2" s="264"/>
      <c r="D2" s="181"/>
      <c r="E2" s="77"/>
      <c r="F2" s="77"/>
      <c r="G2" s="77"/>
      <c r="H2" s="77"/>
      <c r="I2" s="77"/>
      <c r="J2" s="181"/>
      <c r="K2" s="181"/>
      <c r="L2" s="181"/>
      <c r="M2" s="181"/>
      <c r="N2" s="181"/>
      <c r="O2" s="181"/>
      <c r="P2" s="181"/>
      <c r="Q2" s="265" t="s">
        <v>99</v>
      </c>
      <c r="R2" s="265"/>
      <c r="S2" s="265"/>
    </row>
    <row r="3" spans="1:23" s="73" customFormat="1" ht="76.5" customHeight="1" x14ac:dyDescent="0.35">
      <c r="A3" s="284" t="s">
        <v>167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23" s="78" customFormat="1" ht="45" customHeight="1" x14ac:dyDescent="0.25">
      <c r="A4" s="271" t="s">
        <v>100</v>
      </c>
      <c r="B4" s="271" t="s">
        <v>101</v>
      </c>
      <c r="C4" s="268" t="s">
        <v>3</v>
      </c>
      <c r="D4" s="271" t="s">
        <v>4</v>
      </c>
      <c r="E4" s="272" t="s">
        <v>179</v>
      </c>
      <c r="F4" s="272" t="s">
        <v>177</v>
      </c>
      <c r="G4" s="272" t="s">
        <v>123</v>
      </c>
      <c r="H4" s="271" t="s">
        <v>181</v>
      </c>
      <c r="I4" s="271"/>
      <c r="J4" s="271"/>
      <c r="K4" s="280" t="s">
        <v>125</v>
      </c>
      <c r="L4" s="271" t="s">
        <v>182</v>
      </c>
      <c r="M4" s="271"/>
      <c r="N4" s="271"/>
      <c r="O4" s="271"/>
      <c r="P4" s="271" t="s">
        <v>5</v>
      </c>
      <c r="Q4" s="271"/>
      <c r="R4" s="271"/>
      <c r="S4" s="271"/>
    </row>
    <row r="5" spans="1:23" s="78" customFormat="1" ht="12" customHeight="1" x14ac:dyDescent="0.25">
      <c r="A5" s="271"/>
      <c r="B5" s="271"/>
      <c r="C5" s="269"/>
      <c r="D5" s="271"/>
      <c r="E5" s="273"/>
      <c r="F5" s="273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3" s="78" customFormat="1" ht="102.75" customHeight="1" x14ac:dyDescent="0.25">
      <c r="A6" s="271"/>
      <c r="B6" s="271"/>
      <c r="C6" s="270"/>
      <c r="D6" s="271"/>
      <c r="E6" s="274"/>
      <c r="F6" s="274"/>
      <c r="G6" s="274"/>
      <c r="H6" s="79" t="s">
        <v>53</v>
      </c>
      <c r="I6" s="79" t="s">
        <v>14</v>
      </c>
      <c r="J6" s="180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3" s="84" customFormat="1" ht="22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2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3" s="91" customFormat="1" ht="39.75" customHeight="1" x14ac:dyDescent="0.25">
      <c r="A8" s="85">
        <v>1</v>
      </c>
      <c r="B8" s="85" t="s">
        <v>102</v>
      </c>
      <c r="C8" s="85">
        <v>192</v>
      </c>
      <c r="D8" s="85">
        <v>192</v>
      </c>
      <c r="E8" s="131">
        <v>12849</v>
      </c>
      <c r="F8" s="132">
        <v>0.55833333333333324</v>
      </c>
      <c r="G8" s="132">
        <f>'May-2020- III '!G8+F8</f>
        <v>0.92708333333333326</v>
      </c>
      <c r="H8" s="132">
        <v>159.19444444444443</v>
      </c>
      <c r="I8" s="132">
        <v>152.9423611111111</v>
      </c>
      <c r="J8" s="133">
        <f>H8+I8</f>
        <v>312.1368055555555</v>
      </c>
      <c r="K8" s="133">
        <f>'May-2020- III '!K8+J8</f>
        <v>861.97152777777774</v>
      </c>
      <c r="L8" s="39">
        <f t="shared" ref="L8:L20" si="0">F8+J8</f>
        <v>312.69513888888883</v>
      </c>
      <c r="M8" s="39">
        <f t="shared" ref="M8:M21" si="1">L8/C8</f>
        <v>1.628620515046296</v>
      </c>
      <c r="N8" s="39">
        <f t="shared" ref="N8:N20" si="2">+((C8*24*30)-J8)/(C8*24*30)*100</f>
        <v>99.774206593203445</v>
      </c>
      <c r="O8" s="39">
        <f t="shared" ref="O8:O21" si="3">+((C8*24*30)-L8)/(C8*24*30)*100</f>
        <v>99.773802706243558</v>
      </c>
      <c r="P8" s="134">
        <f>+G8+K8</f>
        <v>862.89861111111111</v>
      </c>
      <c r="Q8" s="39">
        <f t="shared" ref="Q8:Q21" si="4">P8/C8</f>
        <v>4.494263599537037</v>
      </c>
      <c r="R8" s="39">
        <f t="shared" ref="R8:R21" si="5">+((C8*24*30)-K8)/(C8*24*30)*100</f>
        <v>99.37646735548482</v>
      </c>
      <c r="S8" s="39">
        <f t="shared" ref="S8:S21" si="6">+((C8*24*30)-(G8+K8))*100/(C8*24*30)</f>
        <v>99.375796722286523</v>
      </c>
    </row>
    <row r="9" spans="1:23" s="91" customFormat="1" ht="39.75" customHeight="1" x14ac:dyDescent="0.25">
      <c r="A9" s="85">
        <v>2</v>
      </c>
      <c r="B9" s="85" t="s">
        <v>103</v>
      </c>
      <c r="C9" s="85">
        <v>92</v>
      </c>
      <c r="D9" s="85">
        <v>92</v>
      </c>
      <c r="E9" s="131">
        <v>7805</v>
      </c>
      <c r="F9" s="135">
        <v>2.853472222222222</v>
      </c>
      <c r="G9" s="132">
        <f>'May-2020- III '!G9+F9</f>
        <v>9.5152777777777757</v>
      </c>
      <c r="H9" s="136">
        <v>98.34375</v>
      </c>
      <c r="I9" s="136">
        <v>172.35347222222222</v>
      </c>
      <c r="J9" s="133">
        <f t="shared" ref="J9:J20" si="7">H9+I9</f>
        <v>270.69722222222219</v>
      </c>
      <c r="K9" s="133">
        <f>'May-2020- III '!K9+J9</f>
        <v>597.16666666666663</v>
      </c>
      <c r="L9" s="39">
        <f t="shared" si="0"/>
        <v>273.55069444444439</v>
      </c>
      <c r="M9" s="39">
        <f t="shared" si="1"/>
        <v>2.9733771135265696</v>
      </c>
      <c r="N9" s="39">
        <f t="shared" si="2"/>
        <v>99.591338734567898</v>
      </c>
      <c r="O9" s="39">
        <f t="shared" si="3"/>
        <v>99.58703095645464</v>
      </c>
      <c r="P9" s="134">
        <f t="shared" ref="P9:P20" si="8">+G9+K9</f>
        <v>606.68194444444441</v>
      </c>
      <c r="Q9" s="39">
        <f t="shared" si="4"/>
        <v>6.5943689613526564</v>
      </c>
      <c r="R9" s="39">
        <f t="shared" si="5"/>
        <v>99.098480273752017</v>
      </c>
      <c r="S9" s="39">
        <f t="shared" si="6"/>
        <v>99.084115422034358</v>
      </c>
    </row>
    <row r="10" spans="1:23" s="91" customFormat="1" ht="39.75" customHeight="1" x14ac:dyDescent="0.25">
      <c r="A10" s="85">
        <v>3</v>
      </c>
      <c r="B10" s="137" t="s">
        <v>104</v>
      </c>
      <c r="C10" s="85">
        <v>36</v>
      </c>
      <c r="D10" s="85">
        <v>36</v>
      </c>
      <c r="E10" s="131">
        <v>1265</v>
      </c>
      <c r="F10" s="132">
        <v>0</v>
      </c>
      <c r="G10" s="132">
        <f>'May-2020- III '!G10+F10</f>
        <v>6.5972222222222224E-2</v>
      </c>
      <c r="H10" s="132">
        <v>26.072916666666668</v>
      </c>
      <c r="I10" s="132">
        <v>33.336805555555557</v>
      </c>
      <c r="J10" s="133">
        <f t="shared" si="7"/>
        <v>59.409722222222229</v>
      </c>
      <c r="K10" s="133">
        <f>'May-2020- III '!K10+J10</f>
        <v>237.52500000000001</v>
      </c>
      <c r="L10" s="39">
        <f t="shared" si="0"/>
        <v>59.409722222222229</v>
      </c>
      <c r="M10" s="39">
        <f t="shared" si="1"/>
        <v>1.6502700617283952</v>
      </c>
      <c r="N10" s="39">
        <f t="shared" si="2"/>
        <v>99.770795824759944</v>
      </c>
      <c r="O10" s="39">
        <f t="shared" si="3"/>
        <v>99.770795824759944</v>
      </c>
      <c r="P10" s="134">
        <f t="shared" si="8"/>
        <v>237.59097222222223</v>
      </c>
      <c r="Q10" s="39">
        <f t="shared" si="4"/>
        <v>6.5997492283950621</v>
      </c>
      <c r="R10" s="39">
        <f t="shared" si="5"/>
        <v>99.083622685185176</v>
      </c>
      <c r="S10" s="39">
        <f t="shared" si="6"/>
        <v>99.08336816272292</v>
      </c>
    </row>
    <row r="11" spans="1:23" s="91" customFormat="1" ht="39.75" customHeight="1" x14ac:dyDescent="0.25">
      <c r="A11" s="85">
        <v>3</v>
      </c>
      <c r="B11" s="137" t="s">
        <v>105</v>
      </c>
      <c r="C11" s="85">
        <v>40</v>
      </c>
      <c r="D11" s="85">
        <v>40</v>
      </c>
      <c r="E11" s="131">
        <v>1170</v>
      </c>
      <c r="F11" s="132">
        <v>2.013888888888889E-2</v>
      </c>
      <c r="G11" s="132">
        <f>'May-2020- III '!G11+F11</f>
        <v>0.14583333333333334</v>
      </c>
      <c r="H11" s="132">
        <v>65.746527777777786</v>
      </c>
      <c r="I11" s="132">
        <v>62.959722222222219</v>
      </c>
      <c r="J11" s="133">
        <f t="shared" si="7"/>
        <v>128.70625000000001</v>
      </c>
      <c r="K11" s="133">
        <f>'May-2020- III '!K11+J11</f>
        <v>304.92916666666667</v>
      </c>
      <c r="L11" s="39">
        <f t="shared" si="0"/>
        <v>128.72638888888889</v>
      </c>
      <c r="M11" s="39">
        <f t="shared" si="1"/>
        <v>3.2181597222222225</v>
      </c>
      <c r="N11" s="39">
        <f t="shared" si="2"/>
        <v>99.553103298611106</v>
      </c>
      <c r="O11" s="39">
        <f t="shared" si="3"/>
        <v>99.553033371913585</v>
      </c>
      <c r="P11" s="134">
        <f t="shared" si="8"/>
        <v>305.07499999999999</v>
      </c>
      <c r="Q11" s="39">
        <f t="shared" si="4"/>
        <v>7.6268750000000001</v>
      </c>
      <c r="R11" s="39">
        <f t="shared" si="5"/>
        <v>98.941218171296299</v>
      </c>
      <c r="S11" s="39">
        <f t="shared" si="6"/>
        <v>98.940711805555551</v>
      </c>
    </row>
    <row r="12" spans="1:23" s="91" customFormat="1" ht="39.75" customHeight="1" x14ac:dyDescent="0.25">
      <c r="A12" s="85">
        <v>4</v>
      </c>
      <c r="B12" s="85" t="s">
        <v>39</v>
      </c>
      <c r="C12" s="85">
        <v>174</v>
      </c>
      <c r="D12" s="85">
        <v>174</v>
      </c>
      <c r="E12" s="131">
        <v>15828</v>
      </c>
      <c r="F12" s="132">
        <v>139.97222222222223</v>
      </c>
      <c r="G12" s="132">
        <f>'May-2020- III '!G12+F12</f>
        <v>386.26666666666665</v>
      </c>
      <c r="H12" s="132">
        <v>333.49513888888902</v>
      </c>
      <c r="I12" s="132">
        <v>476.64305555555552</v>
      </c>
      <c r="J12" s="133">
        <f t="shared" si="7"/>
        <v>810.13819444444448</v>
      </c>
      <c r="K12" s="133">
        <f>'May-2020- III '!K12+J12</f>
        <v>1862.9083333333333</v>
      </c>
      <c r="L12" s="39">
        <f t="shared" si="0"/>
        <v>950.11041666666665</v>
      </c>
      <c r="M12" s="39">
        <f t="shared" si="1"/>
        <v>5.4604046934865895</v>
      </c>
      <c r="N12" s="39">
        <f t="shared" si="2"/>
        <v>99.353337967397465</v>
      </c>
      <c r="O12" s="39">
        <f t="shared" si="3"/>
        <v>99.241610459237975</v>
      </c>
      <c r="P12" s="134">
        <f t="shared" si="8"/>
        <v>2249.1750000000002</v>
      </c>
      <c r="Q12" s="39">
        <f t="shared" si="4"/>
        <v>12.926293103448277</v>
      </c>
      <c r="R12" s="39">
        <f t="shared" si="5"/>
        <v>98.513004203916552</v>
      </c>
      <c r="S12" s="39">
        <f t="shared" si="6"/>
        <v>98.204681513409966</v>
      </c>
    </row>
    <row r="13" spans="1:23" s="91" customFormat="1" ht="39.75" customHeight="1" x14ac:dyDescent="0.25">
      <c r="A13" s="85">
        <v>5</v>
      </c>
      <c r="B13" s="85" t="s">
        <v>40</v>
      </c>
      <c r="C13" s="110">
        <v>129</v>
      </c>
      <c r="D13" s="110">
        <v>129</v>
      </c>
      <c r="E13" s="138">
        <v>11145</v>
      </c>
      <c r="F13" s="139">
        <v>0</v>
      </c>
      <c r="G13" s="132">
        <f>'May-2020- III '!G13+F13</f>
        <v>0</v>
      </c>
      <c r="H13" s="139">
        <v>59.590277777777779</v>
      </c>
      <c r="I13" s="139">
        <v>91.788194444444443</v>
      </c>
      <c r="J13" s="133">
        <f t="shared" si="7"/>
        <v>151.37847222222223</v>
      </c>
      <c r="K13" s="133">
        <f>'May-2020- III '!K13+J13</f>
        <v>618.86249999999995</v>
      </c>
      <c r="L13" s="39">
        <f t="shared" si="0"/>
        <v>151.37847222222223</v>
      </c>
      <c r="M13" s="39">
        <f t="shared" si="1"/>
        <v>1.173476528854436</v>
      </c>
      <c r="N13" s="39">
        <f t="shared" si="2"/>
        <v>99.837017148770229</v>
      </c>
      <c r="O13" s="39">
        <f t="shared" si="3"/>
        <v>99.837017148770229</v>
      </c>
      <c r="P13" s="134">
        <f t="shared" si="8"/>
        <v>618.86249999999995</v>
      </c>
      <c r="Q13" s="39">
        <f t="shared" si="4"/>
        <v>4.7973837209302319</v>
      </c>
      <c r="R13" s="39">
        <f t="shared" si="5"/>
        <v>99.333696705426348</v>
      </c>
      <c r="S13" s="39">
        <f t="shared" si="6"/>
        <v>99.333696705426362</v>
      </c>
      <c r="W13" s="91">
        <v>84581.34</v>
      </c>
    </row>
    <row r="14" spans="1:23" s="91" customFormat="1" ht="39.75" customHeight="1" x14ac:dyDescent="0.25">
      <c r="A14" s="85">
        <v>6</v>
      </c>
      <c r="B14" s="85" t="s">
        <v>84</v>
      </c>
      <c r="C14" s="85">
        <v>101</v>
      </c>
      <c r="D14" s="85">
        <v>101</v>
      </c>
      <c r="E14" s="131">
        <v>8085</v>
      </c>
      <c r="F14" s="132">
        <v>0.72916666666666663</v>
      </c>
      <c r="G14" s="132">
        <f>'May-2020- III '!G14+F14</f>
        <v>1.0499999999999998</v>
      </c>
      <c r="H14" s="132">
        <v>155.9694212962963</v>
      </c>
      <c r="I14" s="132">
        <v>56.96628472222222</v>
      </c>
      <c r="J14" s="133">
        <f t="shared" si="7"/>
        <v>212.93570601851852</v>
      </c>
      <c r="K14" s="133">
        <f>'May-2020- III '!K14+J14</f>
        <v>502.71626157407411</v>
      </c>
      <c r="L14" s="39">
        <f t="shared" si="0"/>
        <v>213.66487268518517</v>
      </c>
      <c r="M14" s="39">
        <f t="shared" si="1"/>
        <v>2.1154937889622296</v>
      </c>
      <c r="N14" s="39">
        <f t="shared" si="2"/>
        <v>99.707184122636804</v>
      </c>
      <c r="O14" s="39">
        <f t="shared" si="3"/>
        <v>99.706181418199691</v>
      </c>
      <c r="P14" s="134">
        <f t="shared" si="8"/>
        <v>503.76626157407412</v>
      </c>
      <c r="Q14" s="39">
        <f t="shared" si="4"/>
        <v>4.9877847680601395</v>
      </c>
      <c r="R14" s="39">
        <f t="shared" si="5"/>
        <v>99.308696009936654</v>
      </c>
      <c r="S14" s="39">
        <f t="shared" si="6"/>
        <v>99.307252115547215</v>
      </c>
      <c r="U14" s="91">
        <f>12225/1550</f>
        <v>7.887096774193548</v>
      </c>
    </row>
    <row r="15" spans="1:23" s="91" customFormat="1" ht="39.75" customHeight="1" x14ac:dyDescent="0.25">
      <c r="A15" s="85">
        <v>7</v>
      </c>
      <c r="B15" s="85" t="s">
        <v>41</v>
      </c>
      <c r="C15" s="85">
        <v>132</v>
      </c>
      <c r="D15" s="85">
        <v>132</v>
      </c>
      <c r="E15" s="131">
        <v>5902</v>
      </c>
      <c r="F15" s="132">
        <v>0.16666666666666666</v>
      </c>
      <c r="G15" s="132">
        <f>'May-2020- III '!G15+F15</f>
        <v>2.4166666666666665</v>
      </c>
      <c r="H15" s="132">
        <v>50.979166666666671</v>
      </c>
      <c r="I15" s="132">
        <v>60.643749999999997</v>
      </c>
      <c r="J15" s="133">
        <f t="shared" si="7"/>
        <v>111.62291666666667</v>
      </c>
      <c r="K15" s="133">
        <f>'May-2020- III '!K15+J15</f>
        <v>373.5291666666667</v>
      </c>
      <c r="L15" s="39">
        <f t="shared" si="0"/>
        <v>111.78958333333334</v>
      </c>
      <c r="M15" s="39">
        <f t="shared" si="1"/>
        <v>0.8468907828282829</v>
      </c>
      <c r="N15" s="39">
        <f t="shared" si="2"/>
        <v>99.882551644921449</v>
      </c>
      <c r="O15" s="39">
        <f t="shared" si="3"/>
        <v>99.882376280162745</v>
      </c>
      <c r="P15" s="134">
        <f t="shared" si="8"/>
        <v>375.94583333333338</v>
      </c>
      <c r="Q15" s="39">
        <f t="shared" si="4"/>
        <v>2.8480744949494952</v>
      </c>
      <c r="R15" s="39">
        <f t="shared" si="5"/>
        <v>99.606976886924812</v>
      </c>
      <c r="S15" s="39">
        <f t="shared" si="6"/>
        <v>99.604434097923672</v>
      </c>
    </row>
    <row r="16" spans="1:23" s="91" customFormat="1" ht="39.75" customHeight="1" x14ac:dyDescent="0.25">
      <c r="A16" s="85">
        <v>8</v>
      </c>
      <c r="B16" s="85" t="s">
        <v>42</v>
      </c>
      <c r="C16" s="85">
        <v>189</v>
      </c>
      <c r="D16" s="85">
        <v>189</v>
      </c>
      <c r="E16" s="131">
        <v>791</v>
      </c>
      <c r="F16" s="140">
        <v>9.3000000000000007</v>
      </c>
      <c r="G16" s="132">
        <f>'May-2020- III '!G16+F16</f>
        <v>16.574999999999999</v>
      </c>
      <c r="H16" s="140">
        <v>44</v>
      </c>
      <c r="I16" s="140">
        <v>32.1</v>
      </c>
      <c r="J16" s="133">
        <f t="shared" si="7"/>
        <v>76.099999999999994</v>
      </c>
      <c r="K16" s="133">
        <f>'May-2020- III '!K16+J16</f>
        <v>512.22</v>
      </c>
      <c r="L16" s="39">
        <f t="shared" si="0"/>
        <v>85.399999999999991</v>
      </c>
      <c r="M16" s="39">
        <f t="shared" si="1"/>
        <v>0.45185185185185178</v>
      </c>
      <c r="N16" s="39">
        <f t="shared" si="2"/>
        <v>99.944077013521451</v>
      </c>
      <c r="O16" s="39">
        <f t="shared" si="3"/>
        <v>99.937242798353907</v>
      </c>
      <c r="P16" s="134">
        <f t="shared" si="8"/>
        <v>528.79500000000007</v>
      </c>
      <c r="Q16" s="39">
        <f t="shared" si="4"/>
        <v>2.797857142857143</v>
      </c>
      <c r="R16" s="39">
        <f t="shared" si="5"/>
        <v>99.623589065255729</v>
      </c>
      <c r="S16" s="39">
        <f t="shared" si="6"/>
        <v>99.611408730158715</v>
      </c>
      <c r="V16" s="91">
        <f>17442/214</f>
        <v>81.504672897196258</v>
      </c>
    </row>
    <row r="17" spans="1:21" s="91" customFormat="1" ht="39.75" customHeight="1" x14ac:dyDescent="0.25">
      <c r="A17" s="85">
        <v>9</v>
      </c>
      <c r="B17" s="85" t="s">
        <v>43</v>
      </c>
      <c r="C17" s="38">
        <v>115</v>
      </c>
      <c r="D17" s="38">
        <v>115</v>
      </c>
      <c r="E17" s="40">
        <v>5810</v>
      </c>
      <c r="F17" s="141">
        <v>11.31388888888889</v>
      </c>
      <c r="G17" s="132">
        <f>'May-2020- III '!G17+F17</f>
        <v>30.885416666666668</v>
      </c>
      <c r="H17" s="141">
        <v>117.8125</v>
      </c>
      <c r="I17" s="141">
        <v>114.2673611111111</v>
      </c>
      <c r="J17" s="133">
        <f t="shared" si="7"/>
        <v>232.07986111111109</v>
      </c>
      <c r="K17" s="133">
        <f>'May-2020- III '!K17+J17</f>
        <v>604.05347222222213</v>
      </c>
      <c r="L17" s="39">
        <f t="shared" si="0"/>
        <v>243.39374999999998</v>
      </c>
      <c r="M17" s="39">
        <f t="shared" si="1"/>
        <v>2.1164673913043477</v>
      </c>
      <c r="N17" s="39">
        <f t="shared" si="2"/>
        <v>99.719710312667743</v>
      </c>
      <c r="O17" s="39">
        <f t="shared" si="3"/>
        <v>99.706046195652164</v>
      </c>
      <c r="P17" s="134">
        <f t="shared" si="8"/>
        <v>634.93888888888875</v>
      </c>
      <c r="Q17" s="39">
        <f t="shared" si="4"/>
        <v>5.5212077294685979</v>
      </c>
      <c r="R17" s="39">
        <f t="shared" si="5"/>
        <v>99.27046682098765</v>
      </c>
      <c r="S17" s="39">
        <f t="shared" si="6"/>
        <v>99.233165593129357</v>
      </c>
      <c r="U17" s="91">
        <f>17442/2244</f>
        <v>7.7727272727272725</v>
      </c>
    </row>
    <row r="18" spans="1:21" s="91" customFormat="1" ht="39.75" customHeight="1" x14ac:dyDescent="0.25">
      <c r="A18" s="85">
        <v>10</v>
      </c>
      <c r="B18" s="106" t="s">
        <v>106</v>
      </c>
      <c r="C18" s="106">
        <v>230</v>
      </c>
      <c r="D18" s="85">
        <v>230</v>
      </c>
      <c r="E18" s="142">
        <v>20097</v>
      </c>
      <c r="F18" s="132">
        <v>12.409027777777778</v>
      </c>
      <c r="G18" s="132">
        <f>'May-2020- III '!G18+F18</f>
        <v>35.62222222222222</v>
      </c>
      <c r="H18" s="132">
        <v>2367.3993055555561</v>
      </c>
      <c r="I18" s="132">
        <v>243.86111111111111</v>
      </c>
      <c r="J18" s="133">
        <f t="shared" si="7"/>
        <v>2611.2604166666674</v>
      </c>
      <c r="K18" s="133">
        <f>'May-2020- III '!K18+J18</f>
        <v>7807.0590277777792</v>
      </c>
      <c r="L18" s="39">
        <f t="shared" si="0"/>
        <v>2623.6694444444452</v>
      </c>
      <c r="M18" s="39">
        <f t="shared" si="1"/>
        <v>11.407258454106284</v>
      </c>
      <c r="N18" s="39">
        <f t="shared" si="2"/>
        <v>98.423151922302736</v>
      </c>
      <c r="O18" s="39">
        <f t="shared" si="3"/>
        <v>98.415658548040795</v>
      </c>
      <c r="P18" s="134">
        <f t="shared" si="8"/>
        <v>7842.6812500000015</v>
      </c>
      <c r="Q18" s="39">
        <f t="shared" si="4"/>
        <v>34.09861413043479</v>
      </c>
      <c r="R18" s="39">
        <f t="shared" si="5"/>
        <v>95.285592374530324</v>
      </c>
      <c r="S18" s="39">
        <f t="shared" si="6"/>
        <v>95.264081370772942</v>
      </c>
    </row>
    <row r="19" spans="1:21" s="91" customFormat="1" ht="39.75" customHeight="1" x14ac:dyDescent="0.25">
      <c r="A19" s="85">
        <v>11</v>
      </c>
      <c r="B19" s="85" t="s">
        <v>107</v>
      </c>
      <c r="C19" s="99">
        <v>117</v>
      </c>
      <c r="D19" s="99">
        <v>117</v>
      </c>
      <c r="E19" s="143">
        <v>2808</v>
      </c>
      <c r="F19" s="144">
        <v>1.9895833333333333</v>
      </c>
      <c r="G19" s="132">
        <f>'May-2020- III '!G19+F19</f>
        <v>5.96875</v>
      </c>
      <c r="H19" s="145">
        <v>48.53819444444445</v>
      </c>
      <c r="I19" s="145">
        <v>80.054861111111109</v>
      </c>
      <c r="J19" s="133">
        <f t="shared" si="7"/>
        <v>128.59305555555557</v>
      </c>
      <c r="K19" s="133">
        <f>'May-2020- III '!K19+J19</f>
        <v>324.85555555555555</v>
      </c>
      <c r="L19" s="39">
        <f t="shared" si="0"/>
        <v>130.58263888888891</v>
      </c>
      <c r="M19" s="39">
        <f t="shared" si="1"/>
        <v>1.1160909306742641</v>
      </c>
      <c r="N19" s="39">
        <f t="shared" si="2"/>
        <v>99.847349174316776</v>
      </c>
      <c r="O19" s="39">
        <f t="shared" si="3"/>
        <v>99.844987370739688</v>
      </c>
      <c r="P19" s="134">
        <f t="shared" si="8"/>
        <v>330.82430555555555</v>
      </c>
      <c r="Q19" s="39">
        <f t="shared" si="4"/>
        <v>2.8275581671415004</v>
      </c>
      <c r="R19" s="39">
        <f t="shared" si="5"/>
        <v>99.614368998628265</v>
      </c>
      <c r="S19" s="39">
        <f t="shared" si="6"/>
        <v>99.607283587897015</v>
      </c>
    </row>
    <row r="20" spans="1:21" s="91" customFormat="1" ht="39.75" customHeight="1" x14ac:dyDescent="0.25">
      <c r="A20" s="85">
        <v>12</v>
      </c>
      <c r="B20" s="85" t="s">
        <v>74</v>
      </c>
      <c r="C20" s="85">
        <v>133</v>
      </c>
      <c r="D20" s="85">
        <v>133</v>
      </c>
      <c r="E20" s="131">
        <v>8865</v>
      </c>
      <c r="F20" s="140">
        <v>15.734722222222221</v>
      </c>
      <c r="G20" s="132">
        <f>'May-2020- III '!G20+F20</f>
        <v>52.59097222222222</v>
      </c>
      <c r="H20" s="140">
        <v>531.04097222222219</v>
      </c>
      <c r="I20" s="140">
        <v>173.44791666666666</v>
      </c>
      <c r="J20" s="133">
        <f t="shared" si="7"/>
        <v>704.48888888888882</v>
      </c>
      <c r="K20" s="133">
        <f>'May-2020- III '!K20+J20</f>
        <v>1831.629861111111</v>
      </c>
      <c r="L20" s="39">
        <f t="shared" si="0"/>
        <v>720.22361111111104</v>
      </c>
      <c r="M20" s="39">
        <f t="shared" si="1"/>
        <v>5.415215121136173</v>
      </c>
      <c r="N20" s="39">
        <f t="shared" si="2"/>
        <v>99.264318202914708</v>
      </c>
      <c r="O20" s="39">
        <f t="shared" si="3"/>
        <v>99.247886788731094</v>
      </c>
      <c r="P20" s="134">
        <f t="shared" si="8"/>
        <v>1884.2208333333333</v>
      </c>
      <c r="Q20" s="39">
        <f t="shared" si="4"/>
        <v>14.167073934837093</v>
      </c>
      <c r="R20" s="39">
        <f t="shared" si="5"/>
        <v>98.087270404019307</v>
      </c>
      <c r="S20" s="39">
        <f t="shared" si="6"/>
        <v>98.032350842383735</v>
      </c>
    </row>
    <row r="21" spans="1:21" s="124" customFormat="1" ht="27.75" customHeight="1" x14ac:dyDescent="0.25">
      <c r="A21" s="115"/>
      <c r="B21" s="116" t="s">
        <v>96</v>
      </c>
      <c r="C21" s="116">
        <f t="shared" ref="C21:J21" si="9">SUM(C8:C20)</f>
        <v>1680</v>
      </c>
      <c r="D21" s="116">
        <f t="shared" si="9"/>
        <v>1680</v>
      </c>
      <c r="E21" s="116">
        <f t="shared" si="9"/>
        <v>102420</v>
      </c>
      <c r="F21" s="146">
        <f t="shared" si="9"/>
        <v>195.04722222222222</v>
      </c>
      <c r="G21" s="150">
        <f t="shared" si="9"/>
        <v>542.02986111111113</v>
      </c>
      <c r="H21" s="146">
        <f t="shared" si="9"/>
        <v>4058.1826157407413</v>
      </c>
      <c r="I21" s="146">
        <f t="shared" si="9"/>
        <v>1751.3648958333331</v>
      </c>
      <c r="J21" s="146">
        <f t="shared" si="9"/>
        <v>5809.5475115740737</v>
      </c>
      <c r="K21" s="147">
        <f>SUM(K8:K20)</f>
        <v>16439.426539351854</v>
      </c>
      <c r="L21" s="148">
        <f>SUM(L8:L20)</f>
        <v>6004.5947337962971</v>
      </c>
      <c r="M21" s="63">
        <f t="shared" si="1"/>
        <v>3.5741635320216054</v>
      </c>
      <c r="N21" s="63">
        <f>+((C21*24*30)-J21)/(C21*24*30)*100</f>
        <v>99.519713334029916</v>
      </c>
      <c r="O21" s="63">
        <f t="shared" si="3"/>
        <v>99.503588398330336</v>
      </c>
      <c r="P21" s="65">
        <f>+G21+K21</f>
        <v>16981.456400462965</v>
      </c>
      <c r="Q21" s="63">
        <f t="shared" si="4"/>
        <v>10.108009762180336</v>
      </c>
      <c r="R21" s="63">
        <f t="shared" si="5"/>
        <v>98.640920424987442</v>
      </c>
      <c r="S21" s="63">
        <f t="shared" si="6"/>
        <v>98.596109755252741</v>
      </c>
    </row>
    <row r="22" spans="1:21" ht="110.25" customHeight="1" x14ac:dyDescent="0.25">
      <c r="A22" s="286" t="s">
        <v>108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</row>
    <row r="23" spans="1:21" ht="66" customHeight="1" x14ac:dyDescent="0.25">
      <c r="A23" s="287" t="s">
        <v>183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</row>
    <row r="29" spans="1:21" x14ac:dyDescent="0.25">
      <c r="F29" s="130">
        <v>174</v>
      </c>
      <c r="G29" s="130">
        <v>15828</v>
      </c>
      <c r="H29" s="130">
        <v>139.97222222222223</v>
      </c>
      <c r="I29" s="130">
        <v>352.69583333333333</v>
      </c>
      <c r="J29" s="127">
        <v>333.49513888888902</v>
      </c>
      <c r="K29" s="127">
        <v>476.64305555555552</v>
      </c>
    </row>
    <row r="34" spans="11:12" x14ac:dyDescent="0.25">
      <c r="K34" s="127">
        <v>240</v>
      </c>
      <c r="L34" s="127">
        <v>247</v>
      </c>
    </row>
    <row r="35" spans="11:12" x14ac:dyDescent="0.25">
      <c r="K35" s="127">
        <v>139</v>
      </c>
      <c r="L35" s="127">
        <v>139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0"/>
  <sheetViews>
    <sheetView view="pageBreakPreview" topLeftCell="A4" zoomScale="60" zoomScaleNormal="55" workbookViewId="0">
      <selection activeCell="M10" sqref="M10"/>
    </sheetView>
  </sheetViews>
  <sheetFormatPr defaultRowHeight="15" x14ac:dyDescent="0.25"/>
  <cols>
    <col min="1" max="1" width="5.140625" customWidth="1"/>
    <col min="2" max="2" width="14.7109375" customWidth="1"/>
    <col min="3" max="3" width="11.140625" customWidth="1"/>
    <col min="4" max="4" width="11.85546875" customWidth="1"/>
    <col min="5" max="5" width="14.42578125" customWidth="1"/>
    <col min="6" max="6" width="15.7109375" style="187" customWidth="1"/>
    <col min="7" max="7" width="14" customWidth="1"/>
    <col min="8" max="8" width="15" customWidth="1"/>
    <col min="9" max="9" width="13.5703125" customWidth="1"/>
    <col min="10" max="10" width="15.7109375" style="187" customWidth="1"/>
    <col min="11" max="11" width="19.28515625" customWidth="1"/>
    <col min="12" max="12" width="19.5703125" customWidth="1"/>
    <col min="13" max="13" width="14.85546875" customWidth="1"/>
    <col min="14" max="14" width="16.7109375" customWidth="1"/>
    <col min="15" max="15" width="11.7109375" customWidth="1"/>
    <col min="16" max="16" width="21.28515625" customWidth="1"/>
    <col min="17" max="17" width="15.42578125" customWidth="1"/>
    <col min="18" max="18" width="12.5703125" customWidth="1"/>
    <col min="19" max="19" width="11.140625" customWidth="1"/>
  </cols>
  <sheetData>
    <row r="1" spans="1:20" s="1" customFormat="1" ht="36" customHeight="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20" s="1" customFormat="1" ht="52.5" customHeight="1" x14ac:dyDescent="0.25">
      <c r="A2" s="237" t="s">
        <v>202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20" s="2" customFormat="1" ht="31.5" customHeight="1" x14ac:dyDescent="0.25">
      <c r="A3" s="238" t="s">
        <v>1</v>
      </c>
      <c r="B3" s="238" t="s">
        <v>2</v>
      </c>
      <c r="C3" s="239" t="s">
        <v>3</v>
      </c>
      <c r="D3" s="238" t="s">
        <v>4</v>
      </c>
      <c r="E3" s="239" t="s">
        <v>203</v>
      </c>
      <c r="F3" s="290" t="s">
        <v>204</v>
      </c>
      <c r="G3" s="239" t="s">
        <v>133</v>
      </c>
      <c r="H3" s="242" t="s">
        <v>205</v>
      </c>
      <c r="I3" s="242"/>
      <c r="J3" s="242"/>
      <c r="K3" s="245" t="s">
        <v>120</v>
      </c>
      <c r="L3" s="238" t="s">
        <v>206</v>
      </c>
      <c r="M3" s="238"/>
      <c r="N3" s="238"/>
      <c r="O3" s="238"/>
      <c r="P3" s="238" t="s">
        <v>5</v>
      </c>
      <c r="Q3" s="238"/>
      <c r="R3" s="238"/>
      <c r="S3" s="238"/>
    </row>
    <row r="4" spans="1:20" s="2" customFormat="1" ht="24.75" customHeight="1" x14ac:dyDescent="0.25">
      <c r="A4" s="238"/>
      <c r="B4" s="238"/>
      <c r="C4" s="240"/>
      <c r="D4" s="238"/>
      <c r="E4" s="240"/>
      <c r="F4" s="291"/>
      <c r="G4" s="240"/>
      <c r="H4" s="242"/>
      <c r="I4" s="242"/>
      <c r="J4" s="242"/>
      <c r="K4" s="246"/>
      <c r="L4" s="238" t="s">
        <v>6</v>
      </c>
      <c r="M4" s="243" t="s">
        <v>7</v>
      </c>
      <c r="N4" s="243" t="s">
        <v>8</v>
      </c>
      <c r="O4" s="243" t="s">
        <v>9</v>
      </c>
      <c r="P4" s="238" t="s">
        <v>116</v>
      </c>
      <c r="Q4" s="243" t="s">
        <v>10</v>
      </c>
      <c r="R4" s="243" t="s">
        <v>11</v>
      </c>
      <c r="S4" s="243" t="s">
        <v>12</v>
      </c>
    </row>
    <row r="5" spans="1:20" s="2" customFormat="1" ht="146.25" customHeight="1" x14ac:dyDescent="0.25">
      <c r="A5" s="238"/>
      <c r="B5" s="238"/>
      <c r="C5" s="241"/>
      <c r="D5" s="238"/>
      <c r="E5" s="241"/>
      <c r="F5" s="292"/>
      <c r="G5" s="241"/>
      <c r="H5" s="190" t="s">
        <v>13</v>
      </c>
      <c r="I5" s="190" t="s">
        <v>14</v>
      </c>
      <c r="J5" s="190" t="s">
        <v>15</v>
      </c>
      <c r="K5" s="247"/>
      <c r="L5" s="238"/>
      <c r="M5" s="243"/>
      <c r="N5" s="243"/>
      <c r="O5" s="243"/>
      <c r="P5" s="238"/>
      <c r="Q5" s="243"/>
      <c r="R5" s="243"/>
      <c r="S5" s="243"/>
    </row>
    <row r="6" spans="1:20" s="163" customFormat="1" ht="44.25" customHeight="1" x14ac:dyDescent="0.25">
      <c r="A6" s="160">
        <v>1</v>
      </c>
      <c r="B6" s="160">
        <v>2</v>
      </c>
      <c r="C6" s="160">
        <v>3</v>
      </c>
      <c r="D6" s="160">
        <v>4</v>
      </c>
      <c r="E6" s="161" t="s">
        <v>16</v>
      </c>
      <c r="F6" s="162">
        <v>5</v>
      </c>
      <c r="G6" s="160" t="s">
        <v>17</v>
      </c>
      <c r="H6" s="162">
        <v>6</v>
      </c>
      <c r="I6" s="162">
        <v>7</v>
      </c>
      <c r="J6" s="162" t="s">
        <v>18</v>
      </c>
      <c r="K6" s="160" t="s">
        <v>19</v>
      </c>
      <c r="L6" s="160" t="s">
        <v>20</v>
      </c>
      <c r="M6" s="160" t="s">
        <v>21</v>
      </c>
      <c r="N6" s="160" t="s">
        <v>22</v>
      </c>
      <c r="O6" s="160" t="s">
        <v>23</v>
      </c>
      <c r="P6" s="160" t="s">
        <v>24</v>
      </c>
      <c r="Q6" s="160" t="s">
        <v>25</v>
      </c>
      <c r="R6" s="160" t="s">
        <v>26</v>
      </c>
      <c r="S6" s="160" t="s">
        <v>27</v>
      </c>
    </row>
    <row r="7" spans="1:20" s="12" customFormat="1" ht="78" customHeight="1" x14ac:dyDescent="0.25">
      <c r="A7" s="8">
        <v>1</v>
      </c>
      <c r="B7" s="9" t="s">
        <v>28</v>
      </c>
      <c r="C7" s="10">
        <f>'JULY-2020 I '!C14</f>
        <v>146</v>
      </c>
      <c r="D7" s="10">
        <f>'JULY-2020 I '!D14</f>
        <v>146</v>
      </c>
      <c r="E7" s="10">
        <f>'JULY-2020 I '!E14</f>
        <v>8928</v>
      </c>
      <c r="F7" s="11">
        <f>'JULY-2020 I '!F14</f>
        <v>21.031944444444445</v>
      </c>
      <c r="G7" s="11">
        <f>'JULY-2020 I '!G14</f>
        <v>85.623611111111103</v>
      </c>
      <c r="H7" s="11">
        <f>'JULY-2020 I '!H14</f>
        <v>110.68819444444445</v>
      </c>
      <c r="I7" s="11">
        <f>'JULY-2020 I '!I14</f>
        <v>60.777083333333337</v>
      </c>
      <c r="J7" s="11">
        <f>'JULY-2020 I '!J14</f>
        <v>171.46527777777777</v>
      </c>
      <c r="K7" s="11">
        <f>'JULY-2020 I '!K14</f>
        <v>559.06458333333342</v>
      </c>
      <c r="L7" s="11">
        <f>'JULY-2020 I '!L14</f>
        <v>192.49722222222223</v>
      </c>
      <c r="M7" s="11">
        <f>'JULY-2020 I '!M14</f>
        <v>1.3184741248097414</v>
      </c>
      <c r="N7" s="11">
        <f>'JULY-2020 I '!N14</f>
        <v>99.842147888332434</v>
      </c>
      <c r="O7" s="11">
        <f>'JULY-2020 I '!O14</f>
        <v>99.82278573591266</v>
      </c>
      <c r="P7" s="11">
        <f>'JULY-2020 I '!P14</f>
        <v>644.68819444444455</v>
      </c>
      <c r="Q7" s="11">
        <f>'JULY-2020 I '!Q14</f>
        <v>4.4156725646879762</v>
      </c>
      <c r="R7" s="11">
        <f>'JULY-2020 I '!R14</f>
        <v>99.485321307139003</v>
      </c>
      <c r="S7" s="11">
        <f>'JULY-2020 I '!S14</f>
        <v>99.406495623025819</v>
      </c>
      <c r="T7" s="151"/>
    </row>
    <row r="8" spans="1:20" s="12" customFormat="1" ht="78" customHeight="1" x14ac:dyDescent="0.25">
      <c r="A8" s="8">
        <v>2</v>
      </c>
      <c r="B8" s="13" t="s">
        <v>29</v>
      </c>
      <c r="C8" s="14">
        <f>'JULY-2020 II '!C49</f>
        <v>157</v>
      </c>
      <c r="D8" s="14">
        <f>'JULY-2020 II '!D49</f>
        <v>157</v>
      </c>
      <c r="E8" s="14">
        <f>'JULY-2020 II '!E49</f>
        <v>9737</v>
      </c>
      <c r="F8" s="15">
        <f>'JULY-2020 II '!F49</f>
        <v>13.207638888888887</v>
      </c>
      <c r="G8" s="15">
        <f>'JULY-2020 II '!G49</f>
        <v>61.741527777777776</v>
      </c>
      <c r="H8" s="15">
        <f>'JULY-2020 II '!H49</f>
        <v>124.46377314814814</v>
      </c>
      <c r="I8" s="15">
        <f>'JULY-2020 II '!I49</f>
        <v>122.89791666666665</v>
      </c>
      <c r="J8" s="15">
        <f>'JULY-2020 II '!J49</f>
        <v>247.36168981481478</v>
      </c>
      <c r="K8" s="15">
        <f>'JULY-2020 II '!K49</f>
        <v>1040.5559259259255</v>
      </c>
      <c r="L8" s="15">
        <f>'JULY-2020 II '!L49</f>
        <v>260.56932870370366</v>
      </c>
      <c r="M8" s="15">
        <f>'JULY-2020 II '!M49</f>
        <v>1.6596772528898323</v>
      </c>
      <c r="N8" s="15">
        <f>'JULY-2020 II '!N49</f>
        <v>99.788232235964301</v>
      </c>
      <c r="O8" s="15">
        <f>'JULY-2020 II '!O49</f>
        <v>99.77692510041804</v>
      </c>
      <c r="P8" s="15">
        <f>'JULY-2020 II '!P49</f>
        <v>1102.2974537037032</v>
      </c>
      <c r="Q8" s="15">
        <f>'JULY-2020 II '!Q49</f>
        <v>7.0210028898325048</v>
      </c>
      <c r="R8" s="15">
        <f>'JULY-2020 II '!R49</f>
        <v>99.109174092591317</v>
      </c>
      <c r="S8" s="15">
        <f>'JULY-2020 II '!S49</f>
        <v>99.056316815882724</v>
      </c>
    </row>
    <row r="9" spans="1:20" s="12" customFormat="1" ht="78" customHeight="1" x14ac:dyDescent="0.25">
      <c r="A9" s="8">
        <v>3</v>
      </c>
      <c r="B9" s="9" t="s">
        <v>30</v>
      </c>
      <c r="C9" s="10">
        <f>'JULY-2020- III '!C21</f>
        <v>1689</v>
      </c>
      <c r="D9" s="10">
        <f>'JULY-2020- III '!D21</f>
        <v>1689</v>
      </c>
      <c r="E9" s="10">
        <f>'JULY-2020- III '!E21</f>
        <v>97420</v>
      </c>
      <c r="F9" s="11">
        <f>'JULY-2020- III '!F21</f>
        <v>159.60208333333335</v>
      </c>
      <c r="G9" s="11">
        <f>'JULY-2020- III '!G21</f>
        <v>700.5819444444445</v>
      </c>
      <c r="H9" s="11">
        <f>'JULY-2020- III '!H21</f>
        <v>3869.8605902777776</v>
      </c>
      <c r="I9" s="11">
        <f>'JULY-2020- III '!I21</f>
        <v>1782.9416666666666</v>
      </c>
      <c r="J9" s="11">
        <f>'JULY-2020- III '!J21</f>
        <v>5652.8022569444447</v>
      </c>
      <c r="K9" s="11">
        <f>'JULY-2020- III '!K21</f>
        <v>22092.228796296298</v>
      </c>
      <c r="L9" s="11">
        <f>'JULY-2020- III '!L21</f>
        <v>5812.4043402777779</v>
      </c>
      <c r="M9" s="11">
        <f>'JULY-2020- III '!M21</f>
        <v>3.4413287982698506</v>
      </c>
      <c r="N9" s="11">
        <f>'JULY-2020- III '!N21</f>
        <v>99.550156749799115</v>
      </c>
      <c r="O9" s="11">
        <f>'JULY-2020- III '!O21</f>
        <v>99.53745580668415</v>
      </c>
      <c r="P9" s="11">
        <f>'JULY-2020- III '!P21</f>
        <v>22792.810740740744</v>
      </c>
      <c r="Q9" s="11">
        <f>'JULY-2020- III '!Q21</f>
        <v>13.49485538232134</v>
      </c>
      <c r="R9" s="11">
        <f>'JULY-2020- III '!R21</f>
        <v>98.241926825991683</v>
      </c>
      <c r="S9" s="11">
        <f>'JULY-2020- III '!S21</f>
        <v>98.186175351838529</v>
      </c>
    </row>
    <row r="10" spans="1:20" s="168" customFormat="1" ht="54" customHeight="1" x14ac:dyDescent="0.25">
      <c r="A10" s="164" t="s">
        <v>15</v>
      </c>
      <c r="B10" s="165"/>
      <c r="C10" s="166">
        <f t="shared" ref="C10:I10" si="0">SUM(C7:C9)</f>
        <v>1992</v>
      </c>
      <c r="D10" s="166">
        <f t="shared" si="0"/>
        <v>1992</v>
      </c>
      <c r="E10" s="166">
        <f t="shared" si="0"/>
        <v>116085</v>
      </c>
      <c r="F10" s="185">
        <f t="shared" si="0"/>
        <v>193.8416666666667</v>
      </c>
      <c r="G10" s="167">
        <f t="shared" si="0"/>
        <v>847.94708333333335</v>
      </c>
      <c r="H10" s="167">
        <f t="shared" si="0"/>
        <v>4105.0125578703701</v>
      </c>
      <c r="I10" s="167">
        <f t="shared" si="0"/>
        <v>1966.6166666666666</v>
      </c>
      <c r="J10" s="185">
        <f>+H10+I10</f>
        <v>6071.6292245370369</v>
      </c>
      <c r="K10" s="167">
        <f>SUM(K7:K9)</f>
        <v>23691.849305555559</v>
      </c>
      <c r="L10" s="167">
        <f>SUM(L7:L9)</f>
        <v>6265.470891203704</v>
      </c>
      <c r="M10" s="167">
        <f>L10/C10</f>
        <v>3.1453167124516588</v>
      </c>
      <c r="N10" s="167">
        <f>SUM(N7:N9)/3</f>
        <v>99.726845624698612</v>
      </c>
      <c r="O10" s="167">
        <f>SUM(O7:O9)/3</f>
        <v>99.712388881004941</v>
      </c>
      <c r="P10" s="167">
        <f>+G10+K10</f>
        <v>24539.796388888892</v>
      </c>
      <c r="Q10" s="167">
        <f>+P10/C10</f>
        <v>12.319174894020527</v>
      </c>
      <c r="R10" s="167">
        <f>SUM(R7:R9)/3</f>
        <v>98.945474075240668</v>
      </c>
      <c r="S10" s="167">
        <f>SUM(S7:S9)/3</f>
        <v>98.882995930249024</v>
      </c>
    </row>
    <row r="11" spans="1:20" s="23" customFormat="1" ht="41.25" customHeight="1" x14ac:dyDescent="0.25">
      <c r="A11" s="19" t="s">
        <v>31</v>
      </c>
      <c r="B11" s="189"/>
      <c r="C11" s="189"/>
      <c r="D11" s="189"/>
      <c r="E11" s="189"/>
      <c r="F11" s="186"/>
      <c r="G11" s="244" t="s">
        <v>32</v>
      </c>
      <c r="H11" s="244"/>
      <c r="I11" s="244"/>
      <c r="J11" s="188">
        <f>+N10</f>
        <v>99.726845624698612</v>
      </c>
      <c r="K11" s="244" t="s">
        <v>33</v>
      </c>
      <c r="L11" s="244"/>
      <c r="M11" s="21">
        <f>+O10</f>
        <v>99.712388881004941</v>
      </c>
      <c r="N11" s="189"/>
      <c r="O11" s="189" t="s">
        <v>34</v>
      </c>
      <c r="P11" s="189"/>
      <c r="Q11" s="21">
        <f>+(J11+M11)/2</f>
        <v>99.719617252851776</v>
      </c>
      <c r="R11" s="189"/>
      <c r="S11" s="22"/>
    </row>
    <row r="15" spans="1:20" x14ac:dyDescent="0.25">
      <c r="L15" t="s">
        <v>35</v>
      </c>
    </row>
    <row r="20" spans="5:5" x14ac:dyDescent="0.25">
      <c r="E20" s="183"/>
    </row>
  </sheetData>
  <mergeCells count="23"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4" zoomScale="60" workbookViewId="0">
      <selection activeCell="G8" sqref="G8"/>
    </sheetView>
  </sheetViews>
  <sheetFormatPr defaultRowHeight="12.75" x14ac:dyDescent="0.2"/>
  <cols>
    <col min="1" max="1" width="3.5703125" style="72" customWidth="1"/>
    <col min="2" max="2" width="13" style="28" customWidth="1"/>
    <col min="3" max="3" width="11.28515625" style="28" customWidth="1"/>
    <col min="4" max="4" width="9.42578125" style="28" customWidth="1"/>
    <col min="5" max="5" width="10.85546875" style="28" customWidth="1"/>
    <col min="6" max="6" width="12.85546875" style="28" customWidth="1"/>
    <col min="7" max="7" width="15.28515625" style="28" customWidth="1"/>
    <col min="8" max="8" width="16.7109375" style="28" customWidth="1"/>
    <col min="9" max="9" width="15.28515625" style="28" customWidth="1"/>
    <col min="10" max="10" width="15" style="28" customWidth="1"/>
    <col min="11" max="11" width="16.140625" style="28" customWidth="1"/>
    <col min="12" max="12" width="17.5703125" style="28" customWidth="1"/>
    <col min="13" max="13" width="15.42578125" style="28" customWidth="1"/>
    <col min="14" max="14" width="10.85546875" style="28" customWidth="1"/>
    <col min="15" max="15" width="11.42578125" style="28" customWidth="1"/>
    <col min="16" max="17" width="14.5703125" style="28" customWidth="1"/>
    <col min="18" max="18" width="11.85546875" style="28" customWidth="1"/>
    <col min="19" max="19" width="13" style="28" customWidth="1"/>
    <col min="20" max="23" width="9.140625" style="28"/>
    <col min="24" max="24" width="11.5703125" style="28" bestFit="1" customWidth="1"/>
    <col min="25" max="257" width="9.140625" style="28"/>
    <col min="258" max="258" width="3.5703125" style="28" customWidth="1"/>
    <col min="259" max="259" width="13.85546875" style="28" customWidth="1"/>
    <col min="260" max="260" width="12.28515625" style="28" bestFit="1" customWidth="1"/>
    <col min="261" max="261" width="10.5703125" style="28" customWidth="1"/>
    <col min="262" max="262" width="15.28515625" style="28" customWidth="1"/>
    <col min="263" max="263" width="14.5703125" style="28" customWidth="1"/>
    <col min="264" max="264" width="13.42578125" style="28" customWidth="1"/>
    <col min="265" max="265" width="15.140625" style="28" customWidth="1"/>
    <col min="266" max="266" width="9.28515625" style="28" customWidth="1"/>
    <col min="267" max="267" width="11.85546875" style="28" customWidth="1"/>
    <col min="268" max="268" width="14.5703125" style="28" customWidth="1"/>
    <col min="269" max="269" width="17" style="28" customWidth="1"/>
    <col min="270" max="270" width="10.85546875" style="28" customWidth="1"/>
    <col min="271" max="271" width="13.7109375" style="28" customWidth="1"/>
    <col min="272" max="272" width="14.5703125" style="28" customWidth="1"/>
    <col min="273" max="273" width="17" style="28" customWidth="1"/>
    <col min="274" max="274" width="11.85546875" style="28" customWidth="1"/>
    <col min="275" max="275" width="13.7109375" style="28" customWidth="1"/>
    <col min="276" max="513" width="9.140625" style="28"/>
    <col min="514" max="514" width="3.5703125" style="28" customWidth="1"/>
    <col min="515" max="515" width="13.85546875" style="28" customWidth="1"/>
    <col min="516" max="516" width="12.28515625" style="28" bestFit="1" customWidth="1"/>
    <col min="517" max="517" width="10.5703125" style="28" customWidth="1"/>
    <col min="518" max="518" width="15.28515625" style="28" customWidth="1"/>
    <col min="519" max="519" width="14.5703125" style="28" customWidth="1"/>
    <col min="520" max="520" width="13.42578125" style="28" customWidth="1"/>
    <col min="521" max="521" width="15.140625" style="28" customWidth="1"/>
    <col min="522" max="522" width="9.28515625" style="28" customWidth="1"/>
    <col min="523" max="523" width="11.85546875" style="28" customWidth="1"/>
    <col min="524" max="524" width="14.5703125" style="28" customWidth="1"/>
    <col min="525" max="525" width="17" style="28" customWidth="1"/>
    <col min="526" max="526" width="10.85546875" style="28" customWidth="1"/>
    <col min="527" max="527" width="13.7109375" style="28" customWidth="1"/>
    <col min="528" max="528" width="14.5703125" style="28" customWidth="1"/>
    <col min="529" max="529" width="17" style="28" customWidth="1"/>
    <col min="530" max="530" width="11.85546875" style="28" customWidth="1"/>
    <col min="531" max="531" width="13.7109375" style="28" customWidth="1"/>
    <col min="532" max="769" width="9.140625" style="28"/>
    <col min="770" max="770" width="3.5703125" style="28" customWidth="1"/>
    <col min="771" max="771" width="13.85546875" style="28" customWidth="1"/>
    <col min="772" max="772" width="12.28515625" style="28" bestFit="1" customWidth="1"/>
    <col min="773" max="773" width="10.5703125" style="28" customWidth="1"/>
    <col min="774" max="774" width="15.28515625" style="28" customWidth="1"/>
    <col min="775" max="775" width="14.5703125" style="28" customWidth="1"/>
    <col min="776" max="776" width="13.42578125" style="28" customWidth="1"/>
    <col min="777" max="777" width="15.140625" style="28" customWidth="1"/>
    <col min="778" max="778" width="9.28515625" style="28" customWidth="1"/>
    <col min="779" max="779" width="11.85546875" style="28" customWidth="1"/>
    <col min="780" max="780" width="14.5703125" style="28" customWidth="1"/>
    <col min="781" max="781" width="17" style="28" customWidth="1"/>
    <col min="782" max="782" width="10.85546875" style="28" customWidth="1"/>
    <col min="783" max="783" width="13.7109375" style="28" customWidth="1"/>
    <col min="784" max="784" width="14.5703125" style="28" customWidth="1"/>
    <col min="785" max="785" width="17" style="28" customWidth="1"/>
    <col min="786" max="786" width="11.85546875" style="28" customWidth="1"/>
    <col min="787" max="787" width="13.7109375" style="28" customWidth="1"/>
    <col min="788" max="1025" width="9.140625" style="28"/>
    <col min="1026" max="1026" width="3.5703125" style="28" customWidth="1"/>
    <col min="1027" max="1027" width="13.85546875" style="28" customWidth="1"/>
    <col min="1028" max="1028" width="12.28515625" style="28" bestFit="1" customWidth="1"/>
    <col min="1029" max="1029" width="10.5703125" style="28" customWidth="1"/>
    <col min="1030" max="1030" width="15.28515625" style="28" customWidth="1"/>
    <col min="1031" max="1031" width="14.5703125" style="28" customWidth="1"/>
    <col min="1032" max="1032" width="13.42578125" style="28" customWidth="1"/>
    <col min="1033" max="1033" width="15.140625" style="28" customWidth="1"/>
    <col min="1034" max="1034" width="9.28515625" style="28" customWidth="1"/>
    <col min="1035" max="1035" width="11.85546875" style="28" customWidth="1"/>
    <col min="1036" max="1036" width="14.5703125" style="28" customWidth="1"/>
    <col min="1037" max="1037" width="17" style="28" customWidth="1"/>
    <col min="1038" max="1038" width="10.85546875" style="28" customWidth="1"/>
    <col min="1039" max="1039" width="13.7109375" style="28" customWidth="1"/>
    <col min="1040" max="1040" width="14.5703125" style="28" customWidth="1"/>
    <col min="1041" max="1041" width="17" style="28" customWidth="1"/>
    <col min="1042" max="1042" width="11.85546875" style="28" customWidth="1"/>
    <col min="1043" max="1043" width="13.7109375" style="28" customWidth="1"/>
    <col min="1044" max="1281" width="9.140625" style="28"/>
    <col min="1282" max="1282" width="3.5703125" style="28" customWidth="1"/>
    <col min="1283" max="1283" width="13.85546875" style="28" customWidth="1"/>
    <col min="1284" max="1284" width="12.28515625" style="28" bestFit="1" customWidth="1"/>
    <col min="1285" max="1285" width="10.5703125" style="28" customWidth="1"/>
    <col min="1286" max="1286" width="15.28515625" style="28" customWidth="1"/>
    <col min="1287" max="1287" width="14.5703125" style="28" customWidth="1"/>
    <col min="1288" max="1288" width="13.42578125" style="28" customWidth="1"/>
    <col min="1289" max="1289" width="15.140625" style="28" customWidth="1"/>
    <col min="1290" max="1290" width="9.28515625" style="28" customWidth="1"/>
    <col min="1291" max="1291" width="11.85546875" style="28" customWidth="1"/>
    <col min="1292" max="1292" width="14.5703125" style="28" customWidth="1"/>
    <col min="1293" max="1293" width="17" style="28" customWidth="1"/>
    <col min="1294" max="1294" width="10.85546875" style="28" customWidth="1"/>
    <col min="1295" max="1295" width="13.7109375" style="28" customWidth="1"/>
    <col min="1296" max="1296" width="14.5703125" style="28" customWidth="1"/>
    <col min="1297" max="1297" width="17" style="28" customWidth="1"/>
    <col min="1298" max="1298" width="11.85546875" style="28" customWidth="1"/>
    <col min="1299" max="1299" width="13.7109375" style="28" customWidth="1"/>
    <col min="1300" max="1537" width="9.140625" style="28"/>
    <col min="1538" max="1538" width="3.5703125" style="28" customWidth="1"/>
    <col min="1539" max="1539" width="13.85546875" style="28" customWidth="1"/>
    <col min="1540" max="1540" width="12.28515625" style="28" bestFit="1" customWidth="1"/>
    <col min="1541" max="1541" width="10.5703125" style="28" customWidth="1"/>
    <col min="1542" max="1542" width="15.28515625" style="28" customWidth="1"/>
    <col min="1543" max="1543" width="14.5703125" style="28" customWidth="1"/>
    <col min="1544" max="1544" width="13.42578125" style="28" customWidth="1"/>
    <col min="1545" max="1545" width="15.140625" style="28" customWidth="1"/>
    <col min="1546" max="1546" width="9.28515625" style="28" customWidth="1"/>
    <col min="1547" max="1547" width="11.85546875" style="28" customWidth="1"/>
    <col min="1548" max="1548" width="14.5703125" style="28" customWidth="1"/>
    <col min="1549" max="1549" width="17" style="28" customWidth="1"/>
    <col min="1550" max="1550" width="10.85546875" style="28" customWidth="1"/>
    <col min="1551" max="1551" width="13.7109375" style="28" customWidth="1"/>
    <col min="1552" max="1552" width="14.5703125" style="28" customWidth="1"/>
    <col min="1553" max="1553" width="17" style="28" customWidth="1"/>
    <col min="1554" max="1554" width="11.85546875" style="28" customWidth="1"/>
    <col min="1555" max="1555" width="13.7109375" style="28" customWidth="1"/>
    <col min="1556" max="1793" width="9.140625" style="28"/>
    <col min="1794" max="1794" width="3.5703125" style="28" customWidth="1"/>
    <col min="1795" max="1795" width="13.85546875" style="28" customWidth="1"/>
    <col min="1796" max="1796" width="12.28515625" style="28" bestFit="1" customWidth="1"/>
    <col min="1797" max="1797" width="10.5703125" style="28" customWidth="1"/>
    <col min="1798" max="1798" width="15.28515625" style="28" customWidth="1"/>
    <col min="1799" max="1799" width="14.5703125" style="28" customWidth="1"/>
    <col min="1800" max="1800" width="13.42578125" style="28" customWidth="1"/>
    <col min="1801" max="1801" width="15.140625" style="28" customWidth="1"/>
    <col min="1802" max="1802" width="9.28515625" style="28" customWidth="1"/>
    <col min="1803" max="1803" width="11.85546875" style="28" customWidth="1"/>
    <col min="1804" max="1804" width="14.5703125" style="28" customWidth="1"/>
    <col min="1805" max="1805" width="17" style="28" customWidth="1"/>
    <col min="1806" max="1806" width="10.85546875" style="28" customWidth="1"/>
    <col min="1807" max="1807" width="13.7109375" style="28" customWidth="1"/>
    <col min="1808" max="1808" width="14.5703125" style="28" customWidth="1"/>
    <col min="1809" max="1809" width="17" style="28" customWidth="1"/>
    <col min="1810" max="1810" width="11.85546875" style="28" customWidth="1"/>
    <col min="1811" max="1811" width="13.7109375" style="28" customWidth="1"/>
    <col min="1812" max="2049" width="9.140625" style="28"/>
    <col min="2050" max="2050" width="3.5703125" style="28" customWidth="1"/>
    <col min="2051" max="2051" width="13.85546875" style="28" customWidth="1"/>
    <col min="2052" max="2052" width="12.28515625" style="28" bestFit="1" customWidth="1"/>
    <col min="2053" max="2053" width="10.5703125" style="28" customWidth="1"/>
    <col min="2054" max="2054" width="15.28515625" style="28" customWidth="1"/>
    <col min="2055" max="2055" width="14.5703125" style="28" customWidth="1"/>
    <col min="2056" max="2056" width="13.42578125" style="28" customWidth="1"/>
    <col min="2057" max="2057" width="15.140625" style="28" customWidth="1"/>
    <col min="2058" max="2058" width="9.28515625" style="28" customWidth="1"/>
    <col min="2059" max="2059" width="11.85546875" style="28" customWidth="1"/>
    <col min="2060" max="2060" width="14.5703125" style="28" customWidth="1"/>
    <col min="2061" max="2061" width="17" style="28" customWidth="1"/>
    <col min="2062" max="2062" width="10.85546875" style="28" customWidth="1"/>
    <col min="2063" max="2063" width="13.7109375" style="28" customWidth="1"/>
    <col min="2064" max="2064" width="14.5703125" style="28" customWidth="1"/>
    <col min="2065" max="2065" width="17" style="28" customWidth="1"/>
    <col min="2066" max="2066" width="11.85546875" style="28" customWidth="1"/>
    <col min="2067" max="2067" width="13.7109375" style="28" customWidth="1"/>
    <col min="2068" max="2305" width="9.140625" style="28"/>
    <col min="2306" max="2306" width="3.5703125" style="28" customWidth="1"/>
    <col min="2307" max="2307" width="13.85546875" style="28" customWidth="1"/>
    <col min="2308" max="2308" width="12.28515625" style="28" bestFit="1" customWidth="1"/>
    <col min="2309" max="2309" width="10.5703125" style="28" customWidth="1"/>
    <col min="2310" max="2310" width="15.28515625" style="28" customWidth="1"/>
    <col min="2311" max="2311" width="14.5703125" style="28" customWidth="1"/>
    <col min="2312" max="2312" width="13.42578125" style="28" customWidth="1"/>
    <col min="2313" max="2313" width="15.140625" style="28" customWidth="1"/>
    <col min="2314" max="2314" width="9.28515625" style="28" customWidth="1"/>
    <col min="2315" max="2315" width="11.85546875" style="28" customWidth="1"/>
    <col min="2316" max="2316" width="14.5703125" style="28" customWidth="1"/>
    <col min="2317" max="2317" width="17" style="28" customWidth="1"/>
    <col min="2318" max="2318" width="10.85546875" style="28" customWidth="1"/>
    <col min="2319" max="2319" width="13.7109375" style="28" customWidth="1"/>
    <col min="2320" max="2320" width="14.5703125" style="28" customWidth="1"/>
    <col min="2321" max="2321" width="17" style="28" customWidth="1"/>
    <col min="2322" max="2322" width="11.85546875" style="28" customWidth="1"/>
    <col min="2323" max="2323" width="13.7109375" style="28" customWidth="1"/>
    <col min="2324" max="2561" width="9.140625" style="28"/>
    <col min="2562" max="2562" width="3.5703125" style="28" customWidth="1"/>
    <col min="2563" max="2563" width="13.85546875" style="28" customWidth="1"/>
    <col min="2564" max="2564" width="12.28515625" style="28" bestFit="1" customWidth="1"/>
    <col min="2565" max="2565" width="10.5703125" style="28" customWidth="1"/>
    <col min="2566" max="2566" width="15.28515625" style="28" customWidth="1"/>
    <col min="2567" max="2567" width="14.5703125" style="28" customWidth="1"/>
    <col min="2568" max="2568" width="13.42578125" style="28" customWidth="1"/>
    <col min="2569" max="2569" width="15.140625" style="28" customWidth="1"/>
    <col min="2570" max="2570" width="9.28515625" style="28" customWidth="1"/>
    <col min="2571" max="2571" width="11.85546875" style="28" customWidth="1"/>
    <col min="2572" max="2572" width="14.5703125" style="28" customWidth="1"/>
    <col min="2573" max="2573" width="17" style="28" customWidth="1"/>
    <col min="2574" max="2574" width="10.85546875" style="28" customWidth="1"/>
    <col min="2575" max="2575" width="13.7109375" style="28" customWidth="1"/>
    <col min="2576" max="2576" width="14.5703125" style="28" customWidth="1"/>
    <col min="2577" max="2577" width="17" style="28" customWidth="1"/>
    <col min="2578" max="2578" width="11.85546875" style="28" customWidth="1"/>
    <col min="2579" max="2579" width="13.7109375" style="28" customWidth="1"/>
    <col min="2580" max="2817" width="9.140625" style="28"/>
    <col min="2818" max="2818" width="3.5703125" style="28" customWidth="1"/>
    <col min="2819" max="2819" width="13.85546875" style="28" customWidth="1"/>
    <col min="2820" max="2820" width="12.28515625" style="28" bestFit="1" customWidth="1"/>
    <col min="2821" max="2821" width="10.5703125" style="28" customWidth="1"/>
    <col min="2822" max="2822" width="15.28515625" style="28" customWidth="1"/>
    <col min="2823" max="2823" width="14.5703125" style="28" customWidth="1"/>
    <col min="2824" max="2824" width="13.42578125" style="28" customWidth="1"/>
    <col min="2825" max="2825" width="15.140625" style="28" customWidth="1"/>
    <col min="2826" max="2826" width="9.28515625" style="28" customWidth="1"/>
    <col min="2827" max="2827" width="11.85546875" style="28" customWidth="1"/>
    <col min="2828" max="2828" width="14.5703125" style="28" customWidth="1"/>
    <col min="2829" max="2829" width="17" style="28" customWidth="1"/>
    <col min="2830" max="2830" width="10.85546875" style="28" customWidth="1"/>
    <col min="2831" max="2831" width="13.7109375" style="28" customWidth="1"/>
    <col min="2832" max="2832" width="14.5703125" style="28" customWidth="1"/>
    <col min="2833" max="2833" width="17" style="28" customWidth="1"/>
    <col min="2834" max="2834" width="11.85546875" style="28" customWidth="1"/>
    <col min="2835" max="2835" width="13.7109375" style="28" customWidth="1"/>
    <col min="2836" max="3073" width="9.140625" style="28"/>
    <col min="3074" max="3074" width="3.5703125" style="28" customWidth="1"/>
    <col min="3075" max="3075" width="13.85546875" style="28" customWidth="1"/>
    <col min="3076" max="3076" width="12.28515625" style="28" bestFit="1" customWidth="1"/>
    <col min="3077" max="3077" width="10.5703125" style="28" customWidth="1"/>
    <col min="3078" max="3078" width="15.28515625" style="28" customWidth="1"/>
    <col min="3079" max="3079" width="14.5703125" style="28" customWidth="1"/>
    <col min="3080" max="3080" width="13.42578125" style="28" customWidth="1"/>
    <col min="3081" max="3081" width="15.140625" style="28" customWidth="1"/>
    <col min="3082" max="3082" width="9.28515625" style="28" customWidth="1"/>
    <col min="3083" max="3083" width="11.85546875" style="28" customWidth="1"/>
    <col min="3084" max="3084" width="14.5703125" style="28" customWidth="1"/>
    <col min="3085" max="3085" width="17" style="28" customWidth="1"/>
    <col min="3086" max="3086" width="10.85546875" style="28" customWidth="1"/>
    <col min="3087" max="3087" width="13.7109375" style="28" customWidth="1"/>
    <col min="3088" max="3088" width="14.5703125" style="28" customWidth="1"/>
    <col min="3089" max="3089" width="17" style="28" customWidth="1"/>
    <col min="3090" max="3090" width="11.85546875" style="28" customWidth="1"/>
    <col min="3091" max="3091" width="13.7109375" style="28" customWidth="1"/>
    <col min="3092" max="3329" width="9.140625" style="28"/>
    <col min="3330" max="3330" width="3.5703125" style="28" customWidth="1"/>
    <col min="3331" max="3331" width="13.85546875" style="28" customWidth="1"/>
    <col min="3332" max="3332" width="12.28515625" style="28" bestFit="1" customWidth="1"/>
    <col min="3333" max="3333" width="10.5703125" style="28" customWidth="1"/>
    <col min="3334" max="3334" width="15.28515625" style="28" customWidth="1"/>
    <col min="3335" max="3335" width="14.5703125" style="28" customWidth="1"/>
    <col min="3336" max="3336" width="13.42578125" style="28" customWidth="1"/>
    <col min="3337" max="3337" width="15.140625" style="28" customWidth="1"/>
    <col min="3338" max="3338" width="9.28515625" style="28" customWidth="1"/>
    <col min="3339" max="3339" width="11.85546875" style="28" customWidth="1"/>
    <col min="3340" max="3340" width="14.5703125" style="28" customWidth="1"/>
    <col min="3341" max="3341" width="17" style="28" customWidth="1"/>
    <col min="3342" max="3342" width="10.85546875" style="28" customWidth="1"/>
    <col min="3343" max="3343" width="13.7109375" style="28" customWidth="1"/>
    <col min="3344" max="3344" width="14.5703125" style="28" customWidth="1"/>
    <col min="3345" max="3345" width="17" style="28" customWidth="1"/>
    <col min="3346" max="3346" width="11.85546875" style="28" customWidth="1"/>
    <col min="3347" max="3347" width="13.7109375" style="28" customWidth="1"/>
    <col min="3348" max="3585" width="9.140625" style="28"/>
    <col min="3586" max="3586" width="3.5703125" style="28" customWidth="1"/>
    <col min="3587" max="3587" width="13.85546875" style="28" customWidth="1"/>
    <col min="3588" max="3588" width="12.28515625" style="28" bestFit="1" customWidth="1"/>
    <col min="3589" max="3589" width="10.5703125" style="28" customWidth="1"/>
    <col min="3590" max="3590" width="15.28515625" style="28" customWidth="1"/>
    <col min="3591" max="3591" width="14.5703125" style="28" customWidth="1"/>
    <col min="3592" max="3592" width="13.42578125" style="28" customWidth="1"/>
    <col min="3593" max="3593" width="15.140625" style="28" customWidth="1"/>
    <col min="3594" max="3594" width="9.28515625" style="28" customWidth="1"/>
    <col min="3595" max="3595" width="11.85546875" style="28" customWidth="1"/>
    <col min="3596" max="3596" width="14.5703125" style="28" customWidth="1"/>
    <col min="3597" max="3597" width="17" style="28" customWidth="1"/>
    <col min="3598" max="3598" width="10.85546875" style="28" customWidth="1"/>
    <col min="3599" max="3599" width="13.7109375" style="28" customWidth="1"/>
    <col min="3600" max="3600" width="14.5703125" style="28" customWidth="1"/>
    <col min="3601" max="3601" width="17" style="28" customWidth="1"/>
    <col min="3602" max="3602" width="11.85546875" style="28" customWidth="1"/>
    <col min="3603" max="3603" width="13.7109375" style="28" customWidth="1"/>
    <col min="3604" max="3841" width="9.140625" style="28"/>
    <col min="3842" max="3842" width="3.5703125" style="28" customWidth="1"/>
    <col min="3843" max="3843" width="13.85546875" style="28" customWidth="1"/>
    <col min="3844" max="3844" width="12.28515625" style="28" bestFit="1" customWidth="1"/>
    <col min="3845" max="3845" width="10.5703125" style="28" customWidth="1"/>
    <col min="3846" max="3846" width="15.28515625" style="28" customWidth="1"/>
    <col min="3847" max="3847" width="14.5703125" style="28" customWidth="1"/>
    <col min="3848" max="3848" width="13.42578125" style="28" customWidth="1"/>
    <col min="3849" max="3849" width="15.140625" style="28" customWidth="1"/>
    <col min="3850" max="3850" width="9.28515625" style="28" customWidth="1"/>
    <col min="3851" max="3851" width="11.85546875" style="28" customWidth="1"/>
    <col min="3852" max="3852" width="14.5703125" style="28" customWidth="1"/>
    <col min="3853" max="3853" width="17" style="28" customWidth="1"/>
    <col min="3854" max="3854" width="10.85546875" style="28" customWidth="1"/>
    <col min="3855" max="3855" width="13.7109375" style="28" customWidth="1"/>
    <col min="3856" max="3856" width="14.5703125" style="28" customWidth="1"/>
    <col min="3857" max="3857" width="17" style="28" customWidth="1"/>
    <col min="3858" max="3858" width="11.85546875" style="28" customWidth="1"/>
    <col min="3859" max="3859" width="13.7109375" style="28" customWidth="1"/>
    <col min="3860" max="4097" width="9.140625" style="28"/>
    <col min="4098" max="4098" width="3.5703125" style="28" customWidth="1"/>
    <col min="4099" max="4099" width="13.85546875" style="28" customWidth="1"/>
    <col min="4100" max="4100" width="12.28515625" style="28" bestFit="1" customWidth="1"/>
    <col min="4101" max="4101" width="10.5703125" style="28" customWidth="1"/>
    <col min="4102" max="4102" width="15.28515625" style="28" customWidth="1"/>
    <col min="4103" max="4103" width="14.5703125" style="28" customWidth="1"/>
    <col min="4104" max="4104" width="13.42578125" style="28" customWidth="1"/>
    <col min="4105" max="4105" width="15.140625" style="28" customWidth="1"/>
    <col min="4106" max="4106" width="9.28515625" style="28" customWidth="1"/>
    <col min="4107" max="4107" width="11.85546875" style="28" customWidth="1"/>
    <col min="4108" max="4108" width="14.5703125" style="28" customWidth="1"/>
    <col min="4109" max="4109" width="17" style="28" customWidth="1"/>
    <col min="4110" max="4110" width="10.85546875" style="28" customWidth="1"/>
    <col min="4111" max="4111" width="13.7109375" style="28" customWidth="1"/>
    <col min="4112" max="4112" width="14.5703125" style="28" customWidth="1"/>
    <col min="4113" max="4113" width="17" style="28" customWidth="1"/>
    <col min="4114" max="4114" width="11.85546875" style="28" customWidth="1"/>
    <col min="4115" max="4115" width="13.7109375" style="28" customWidth="1"/>
    <col min="4116" max="4353" width="9.140625" style="28"/>
    <col min="4354" max="4354" width="3.5703125" style="28" customWidth="1"/>
    <col min="4355" max="4355" width="13.85546875" style="28" customWidth="1"/>
    <col min="4356" max="4356" width="12.28515625" style="28" bestFit="1" customWidth="1"/>
    <col min="4357" max="4357" width="10.5703125" style="28" customWidth="1"/>
    <col min="4358" max="4358" width="15.28515625" style="28" customWidth="1"/>
    <col min="4359" max="4359" width="14.5703125" style="28" customWidth="1"/>
    <col min="4360" max="4360" width="13.42578125" style="28" customWidth="1"/>
    <col min="4361" max="4361" width="15.140625" style="28" customWidth="1"/>
    <col min="4362" max="4362" width="9.28515625" style="28" customWidth="1"/>
    <col min="4363" max="4363" width="11.85546875" style="28" customWidth="1"/>
    <col min="4364" max="4364" width="14.5703125" style="28" customWidth="1"/>
    <col min="4365" max="4365" width="17" style="28" customWidth="1"/>
    <col min="4366" max="4366" width="10.85546875" style="28" customWidth="1"/>
    <col min="4367" max="4367" width="13.7109375" style="28" customWidth="1"/>
    <col min="4368" max="4368" width="14.5703125" style="28" customWidth="1"/>
    <col min="4369" max="4369" width="17" style="28" customWidth="1"/>
    <col min="4370" max="4370" width="11.85546875" style="28" customWidth="1"/>
    <col min="4371" max="4371" width="13.7109375" style="28" customWidth="1"/>
    <col min="4372" max="4609" width="9.140625" style="28"/>
    <col min="4610" max="4610" width="3.5703125" style="28" customWidth="1"/>
    <col min="4611" max="4611" width="13.85546875" style="28" customWidth="1"/>
    <col min="4612" max="4612" width="12.28515625" style="28" bestFit="1" customWidth="1"/>
    <col min="4613" max="4613" width="10.5703125" style="28" customWidth="1"/>
    <col min="4614" max="4614" width="15.28515625" style="28" customWidth="1"/>
    <col min="4615" max="4615" width="14.5703125" style="28" customWidth="1"/>
    <col min="4616" max="4616" width="13.42578125" style="28" customWidth="1"/>
    <col min="4617" max="4617" width="15.140625" style="28" customWidth="1"/>
    <col min="4618" max="4618" width="9.28515625" style="28" customWidth="1"/>
    <col min="4619" max="4619" width="11.85546875" style="28" customWidth="1"/>
    <col min="4620" max="4620" width="14.5703125" style="28" customWidth="1"/>
    <col min="4621" max="4621" width="17" style="28" customWidth="1"/>
    <col min="4622" max="4622" width="10.85546875" style="28" customWidth="1"/>
    <col min="4623" max="4623" width="13.7109375" style="28" customWidth="1"/>
    <col min="4624" max="4624" width="14.5703125" style="28" customWidth="1"/>
    <col min="4625" max="4625" width="17" style="28" customWidth="1"/>
    <col min="4626" max="4626" width="11.85546875" style="28" customWidth="1"/>
    <col min="4627" max="4627" width="13.7109375" style="28" customWidth="1"/>
    <col min="4628" max="4865" width="9.140625" style="28"/>
    <col min="4866" max="4866" width="3.5703125" style="28" customWidth="1"/>
    <col min="4867" max="4867" width="13.85546875" style="28" customWidth="1"/>
    <col min="4868" max="4868" width="12.28515625" style="28" bestFit="1" customWidth="1"/>
    <col min="4869" max="4869" width="10.5703125" style="28" customWidth="1"/>
    <col min="4870" max="4870" width="15.28515625" style="28" customWidth="1"/>
    <col min="4871" max="4871" width="14.5703125" style="28" customWidth="1"/>
    <col min="4872" max="4872" width="13.42578125" style="28" customWidth="1"/>
    <col min="4873" max="4873" width="15.140625" style="28" customWidth="1"/>
    <col min="4874" max="4874" width="9.28515625" style="28" customWidth="1"/>
    <col min="4875" max="4875" width="11.85546875" style="28" customWidth="1"/>
    <col min="4876" max="4876" width="14.5703125" style="28" customWidth="1"/>
    <col min="4877" max="4877" width="17" style="28" customWidth="1"/>
    <col min="4878" max="4878" width="10.85546875" style="28" customWidth="1"/>
    <col min="4879" max="4879" width="13.7109375" style="28" customWidth="1"/>
    <col min="4880" max="4880" width="14.5703125" style="28" customWidth="1"/>
    <col min="4881" max="4881" width="17" style="28" customWidth="1"/>
    <col min="4882" max="4882" width="11.85546875" style="28" customWidth="1"/>
    <col min="4883" max="4883" width="13.7109375" style="28" customWidth="1"/>
    <col min="4884" max="5121" width="9.140625" style="28"/>
    <col min="5122" max="5122" width="3.5703125" style="28" customWidth="1"/>
    <col min="5123" max="5123" width="13.85546875" style="28" customWidth="1"/>
    <col min="5124" max="5124" width="12.28515625" style="28" bestFit="1" customWidth="1"/>
    <col min="5125" max="5125" width="10.5703125" style="28" customWidth="1"/>
    <col min="5126" max="5126" width="15.28515625" style="28" customWidth="1"/>
    <col min="5127" max="5127" width="14.5703125" style="28" customWidth="1"/>
    <col min="5128" max="5128" width="13.42578125" style="28" customWidth="1"/>
    <col min="5129" max="5129" width="15.140625" style="28" customWidth="1"/>
    <col min="5130" max="5130" width="9.28515625" style="28" customWidth="1"/>
    <col min="5131" max="5131" width="11.85546875" style="28" customWidth="1"/>
    <col min="5132" max="5132" width="14.5703125" style="28" customWidth="1"/>
    <col min="5133" max="5133" width="17" style="28" customWidth="1"/>
    <col min="5134" max="5134" width="10.85546875" style="28" customWidth="1"/>
    <col min="5135" max="5135" width="13.7109375" style="28" customWidth="1"/>
    <col min="5136" max="5136" width="14.5703125" style="28" customWidth="1"/>
    <col min="5137" max="5137" width="17" style="28" customWidth="1"/>
    <col min="5138" max="5138" width="11.85546875" style="28" customWidth="1"/>
    <col min="5139" max="5139" width="13.7109375" style="28" customWidth="1"/>
    <col min="5140" max="5377" width="9.140625" style="28"/>
    <col min="5378" max="5378" width="3.5703125" style="28" customWidth="1"/>
    <col min="5379" max="5379" width="13.85546875" style="28" customWidth="1"/>
    <col min="5380" max="5380" width="12.28515625" style="28" bestFit="1" customWidth="1"/>
    <col min="5381" max="5381" width="10.5703125" style="28" customWidth="1"/>
    <col min="5382" max="5382" width="15.28515625" style="28" customWidth="1"/>
    <col min="5383" max="5383" width="14.5703125" style="28" customWidth="1"/>
    <col min="5384" max="5384" width="13.42578125" style="28" customWidth="1"/>
    <col min="5385" max="5385" width="15.140625" style="28" customWidth="1"/>
    <col min="5386" max="5386" width="9.28515625" style="28" customWidth="1"/>
    <col min="5387" max="5387" width="11.85546875" style="28" customWidth="1"/>
    <col min="5388" max="5388" width="14.5703125" style="28" customWidth="1"/>
    <col min="5389" max="5389" width="17" style="28" customWidth="1"/>
    <col min="5390" max="5390" width="10.85546875" style="28" customWidth="1"/>
    <col min="5391" max="5391" width="13.7109375" style="28" customWidth="1"/>
    <col min="5392" max="5392" width="14.5703125" style="28" customWidth="1"/>
    <col min="5393" max="5393" width="17" style="28" customWidth="1"/>
    <col min="5394" max="5394" width="11.85546875" style="28" customWidth="1"/>
    <col min="5395" max="5395" width="13.7109375" style="28" customWidth="1"/>
    <col min="5396" max="5633" width="9.140625" style="28"/>
    <col min="5634" max="5634" width="3.5703125" style="28" customWidth="1"/>
    <col min="5635" max="5635" width="13.85546875" style="28" customWidth="1"/>
    <col min="5636" max="5636" width="12.28515625" style="28" bestFit="1" customWidth="1"/>
    <col min="5637" max="5637" width="10.5703125" style="28" customWidth="1"/>
    <col min="5638" max="5638" width="15.28515625" style="28" customWidth="1"/>
    <col min="5639" max="5639" width="14.5703125" style="28" customWidth="1"/>
    <col min="5640" max="5640" width="13.42578125" style="28" customWidth="1"/>
    <col min="5641" max="5641" width="15.140625" style="28" customWidth="1"/>
    <col min="5642" max="5642" width="9.28515625" style="28" customWidth="1"/>
    <col min="5643" max="5643" width="11.85546875" style="28" customWidth="1"/>
    <col min="5644" max="5644" width="14.5703125" style="28" customWidth="1"/>
    <col min="5645" max="5645" width="17" style="28" customWidth="1"/>
    <col min="5646" max="5646" width="10.85546875" style="28" customWidth="1"/>
    <col min="5647" max="5647" width="13.7109375" style="28" customWidth="1"/>
    <col min="5648" max="5648" width="14.5703125" style="28" customWidth="1"/>
    <col min="5649" max="5649" width="17" style="28" customWidth="1"/>
    <col min="5650" max="5650" width="11.85546875" style="28" customWidth="1"/>
    <col min="5651" max="5651" width="13.7109375" style="28" customWidth="1"/>
    <col min="5652" max="5889" width="9.140625" style="28"/>
    <col min="5890" max="5890" width="3.5703125" style="28" customWidth="1"/>
    <col min="5891" max="5891" width="13.85546875" style="28" customWidth="1"/>
    <col min="5892" max="5892" width="12.28515625" style="28" bestFit="1" customWidth="1"/>
    <col min="5893" max="5893" width="10.5703125" style="28" customWidth="1"/>
    <col min="5894" max="5894" width="15.28515625" style="28" customWidth="1"/>
    <col min="5895" max="5895" width="14.5703125" style="28" customWidth="1"/>
    <col min="5896" max="5896" width="13.42578125" style="28" customWidth="1"/>
    <col min="5897" max="5897" width="15.140625" style="28" customWidth="1"/>
    <col min="5898" max="5898" width="9.28515625" style="28" customWidth="1"/>
    <col min="5899" max="5899" width="11.85546875" style="28" customWidth="1"/>
    <col min="5900" max="5900" width="14.5703125" style="28" customWidth="1"/>
    <col min="5901" max="5901" width="17" style="28" customWidth="1"/>
    <col min="5902" max="5902" width="10.85546875" style="28" customWidth="1"/>
    <col min="5903" max="5903" width="13.7109375" style="28" customWidth="1"/>
    <col min="5904" max="5904" width="14.5703125" style="28" customWidth="1"/>
    <col min="5905" max="5905" width="17" style="28" customWidth="1"/>
    <col min="5906" max="5906" width="11.85546875" style="28" customWidth="1"/>
    <col min="5907" max="5907" width="13.7109375" style="28" customWidth="1"/>
    <col min="5908" max="6145" width="9.140625" style="28"/>
    <col min="6146" max="6146" width="3.5703125" style="28" customWidth="1"/>
    <col min="6147" max="6147" width="13.85546875" style="28" customWidth="1"/>
    <col min="6148" max="6148" width="12.28515625" style="28" bestFit="1" customWidth="1"/>
    <col min="6149" max="6149" width="10.5703125" style="28" customWidth="1"/>
    <col min="6150" max="6150" width="15.28515625" style="28" customWidth="1"/>
    <col min="6151" max="6151" width="14.5703125" style="28" customWidth="1"/>
    <col min="6152" max="6152" width="13.42578125" style="28" customWidth="1"/>
    <col min="6153" max="6153" width="15.140625" style="28" customWidth="1"/>
    <col min="6154" max="6154" width="9.28515625" style="28" customWidth="1"/>
    <col min="6155" max="6155" width="11.85546875" style="28" customWidth="1"/>
    <col min="6156" max="6156" width="14.5703125" style="28" customWidth="1"/>
    <col min="6157" max="6157" width="17" style="28" customWidth="1"/>
    <col min="6158" max="6158" width="10.85546875" style="28" customWidth="1"/>
    <col min="6159" max="6159" width="13.7109375" style="28" customWidth="1"/>
    <col min="6160" max="6160" width="14.5703125" style="28" customWidth="1"/>
    <col min="6161" max="6161" width="17" style="28" customWidth="1"/>
    <col min="6162" max="6162" width="11.85546875" style="28" customWidth="1"/>
    <col min="6163" max="6163" width="13.7109375" style="28" customWidth="1"/>
    <col min="6164" max="6401" width="9.140625" style="28"/>
    <col min="6402" max="6402" width="3.5703125" style="28" customWidth="1"/>
    <col min="6403" max="6403" width="13.85546875" style="28" customWidth="1"/>
    <col min="6404" max="6404" width="12.28515625" style="28" bestFit="1" customWidth="1"/>
    <col min="6405" max="6405" width="10.5703125" style="28" customWidth="1"/>
    <col min="6406" max="6406" width="15.28515625" style="28" customWidth="1"/>
    <col min="6407" max="6407" width="14.5703125" style="28" customWidth="1"/>
    <col min="6408" max="6408" width="13.42578125" style="28" customWidth="1"/>
    <col min="6409" max="6409" width="15.140625" style="28" customWidth="1"/>
    <col min="6410" max="6410" width="9.28515625" style="28" customWidth="1"/>
    <col min="6411" max="6411" width="11.85546875" style="28" customWidth="1"/>
    <col min="6412" max="6412" width="14.5703125" style="28" customWidth="1"/>
    <col min="6413" max="6413" width="17" style="28" customWidth="1"/>
    <col min="6414" max="6414" width="10.85546875" style="28" customWidth="1"/>
    <col min="6415" max="6415" width="13.7109375" style="28" customWidth="1"/>
    <col min="6416" max="6416" width="14.5703125" style="28" customWidth="1"/>
    <col min="6417" max="6417" width="17" style="28" customWidth="1"/>
    <col min="6418" max="6418" width="11.85546875" style="28" customWidth="1"/>
    <col min="6419" max="6419" width="13.7109375" style="28" customWidth="1"/>
    <col min="6420" max="6657" width="9.140625" style="28"/>
    <col min="6658" max="6658" width="3.5703125" style="28" customWidth="1"/>
    <col min="6659" max="6659" width="13.85546875" style="28" customWidth="1"/>
    <col min="6660" max="6660" width="12.28515625" style="28" bestFit="1" customWidth="1"/>
    <col min="6661" max="6661" width="10.5703125" style="28" customWidth="1"/>
    <col min="6662" max="6662" width="15.28515625" style="28" customWidth="1"/>
    <col min="6663" max="6663" width="14.5703125" style="28" customWidth="1"/>
    <col min="6664" max="6664" width="13.42578125" style="28" customWidth="1"/>
    <col min="6665" max="6665" width="15.140625" style="28" customWidth="1"/>
    <col min="6666" max="6666" width="9.28515625" style="28" customWidth="1"/>
    <col min="6667" max="6667" width="11.85546875" style="28" customWidth="1"/>
    <col min="6668" max="6668" width="14.5703125" style="28" customWidth="1"/>
    <col min="6669" max="6669" width="17" style="28" customWidth="1"/>
    <col min="6670" max="6670" width="10.85546875" style="28" customWidth="1"/>
    <col min="6671" max="6671" width="13.7109375" style="28" customWidth="1"/>
    <col min="6672" max="6672" width="14.5703125" style="28" customWidth="1"/>
    <col min="6673" max="6673" width="17" style="28" customWidth="1"/>
    <col min="6674" max="6674" width="11.85546875" style="28" customWidth="1"/>
    <col min="6675" max="6675" width="13.7109375" style="28" customWidth="1"/>
    <col min="6676" max="6913" width="9.140625" style="28"/>
    <col min="6914" max="6914" width="3.5703125" style="28" customWidth="1"/>
    <col min="6915" max="6915" width="13.85546875" style="28" customWidth="1"/>
    <col min="6916" max="6916" width="12.28515625" style="28" bestFit="1" customWidth="1"/>
    <col min="6917" max="6917" width="10.5703125" style="28" customWidth="1"/>
    <col min="6918" max="6918" width="15.28515625" style="28" customWidth="1"/>
    <col min="6919" max="6919" width="14.5703125" style="28" customWidth="1"/>
    <col min="6920" max="6920" width="13.42578125" style="28" customWidth="1"/>
    <col min="6921" max="6921" width="15.140625" style="28" customWidth="1"/>
    <col min="6922" max="6922" width="9.28515625" style="28" customWidth="1"/>
    <col min="6923" max="6923" width="11.85546875" style="28" customWidth="1"/>
    <col min="6924" max="6924" width="14.5703125" style="28" customWidth="1"/>
    <col min="6925" max="6925" width="17" style="28" customWidth="1"/>
    <col min="6926" max="6926" width="10.85546875" style="28" customWidth="1"/>
    <col min="6927" max="6927" width="13.7109375" style="28" customWidth="1"/>
    <col min="6928" max="6928" width="14.5703125" style="28" customWidth="1"/>
    <col min="6929" max="6929" width="17" style="28" customWidth="1"/>
    <col min="6930" max="6930" width="11.85546875" style="28" customWidth="1"/>
    <col min="6931" max="6931" width="13.7109375" style="28" customWidth="1"/>
    <col min="6932" max="7169" width="9.140625" style="28"/>
    <col min="7170" max="7170" width="3.5703125" style="28" customWidth="1"/>
    <col min="7171" max="7171" width="13.85546875" style="28" customWidth="1"/>
    <col min="7172" max="7172" width="12.28515625" style="28" bestFit="1" customWidth="1"/>
    <col min="7173" max="7173" width="10.5703125" style="28" customWidth="1"/>
    <col min="7174" max="7174" width="15.28515625" style="28" customWidth="1"/>
    <col min="7175" max="7175" width="14.5703125" style="28" customWidth="1"/>
    <col min="7176" max="7176" width="13.42578125" style="28" customWidth="1"/>
    <col min="7177" max="7177" width="15.140625" style="28" customWidth="1"/>
    <col min="7178" max="7178" width="9.28515625" style="28" customWidth="1"/>
    <col min="7179" max="7179" width="11.85546875" style="28" customWidth="1"/>
    <col min="7180" max="7180" width="14.5703125" style="28" customWidth="1"/>
    <col min="7181" max="7181" width="17" style="28" customWidth="1"/>
    <col min="7182" max="7182" width="10.85546875" style="28" customWidth="1"/>
    <col min="7183" max="7183" width="13.7109375" style="28" customWidth="1"/>
    <col min="7184" max="7184" width="14.5703125" style="28" customWidth="1"/>
    <col min="7185" max="7185" width="17" style="28" customWidth="1"/>
    <col min="7186" max="7186" width="11.85546875" style="28" customWidth="1"/>
    <col min="7187" max="7187" width="13.7109375" style="28" customWidth="1"/>
    <col min="7188" max="7425" width="9.140625" style="28"/>
    <col min="7426" max="7426" width="3.5703125" style="28" customWidth="1"/>
    <col min="7427" max="7427" width="13.85546875" style="28" customWidth="1"/>
    <col min="7428" max="7428" width="12.28515625" style="28" bestFit="1" customWidth="1"/>
    <col min="7429" max="7429" width="10.5703125" style="28" customWidth="1"/>
    <col min="7430" max="7430" width="15.28515625" style="28" customWidth="1"/>
    <col min="7431" max="7431" width="14.5703125" style="28" customWidth="1"/>
    <col min="7432" max="7432" width="13.42578125" style="28" customWidth="1"/>
    <col min="7433" max="7433" width="15.140625" style="28" customWidth="1"/>
    <col min="7434" max="7434" width="9.28515625" style="28" customWidth="1"/>
    <col min="7435" max="7435" width="11.85546875" style="28" customWidth="1"/>
    <col min="7436" max="7436" width="14.5703125" style="28" customWidth="1"/>
    <col min="7437" max="7437" width="17" style="28" customWidth="1"/>
    <col min="7438" max="7438" width="10.85546875" style="28" customWidth="1"/>
    <col min="7439" max="7439" width="13.7109375" style="28" customWidth="1"/>
    <col min="7440" max="7440" width="14.5703125" style="28" customWidth="1"/>
    <col min="7441" max="7441" width="17" style="28" customWidth="1"/>
    <col min="7442" max="7442" width="11.85546875" style="28" customWidth="1"/>
    <col min="7443" max="7443" width="13.7109375" style="28" customWidth="1"/>
    <col min="7444" max="7681" width="9.140625" style="28"/>
    <col min="7682" max="7682" width="3.5703125" style="28" customWidth="1"/>
    <col min="7683" max="7683" width="13.85546875" style="28" customWidth="1"/>
    <col min="7684" max="7684" width="12.28515625" style="28" bestFit="1" customWidth="1"/>
    <col min="7685" max="7685" width="10.5703125" style="28" customWidth="1"/>
    <col min="7686" max="7686" width="15.28515625" style="28" customWidth="1"/>
    <col min="7687" max="7687" width="14.5703125" style="28" customWidth="1"/>
    <col min="7688" max="7688" width="13.42578125" style="28" customWidth="1"/>
    <col min="7689" max="7689" width="15.140625" style="28" customWidth="1"/>
    <col min="7690" max="7690" width="9.28515625" style="28" customWidth="1"/>
    <col min="7691" max="7691" width="11.85546875" style="28" customWidth="1"/>
    <col min="7692" max="7692" width="14.5703125" style="28" customWidth="1"/>
    <col min="7693" max="7693" width="17" style="28" customWidth="1"/>
    <col min="7694" max="7694" width="10.85546875" style="28" customWidth="1"/>
    <col min="7695" max="7695" width="13.7109375" style="28" customWidth="1"/>
    <col min="7696" max="7696" width="14.5703125" style="28" customWidth="1"/>
    <col min="7697" max="7697" width="17" style="28" customWidth="1"/>
    <col min="7698" max="7698" width="11.85546875" style="28" customWidth="1"/>
    <col min="7699" max="7699" width="13.7109375" style="28" customWidth="1"/>
    <col min="7700" max="7937" width="9.140625" style="28"/>
    <col min="7938" max="7938" width="3.5703125" style="28" customWidth="1"/>
    <col min="7939" max="7939" width="13.85546875" style="28" customWidth="1"/>
    <col min="7940" max="7940" width="12.28515625" style="28" bestFit="1" customWidth="1"/>
    <col min="7941" max="7941" width="10.5703125" style="28" customWidth="1"/>
    <col min="7942" max="7942" width="15.28515625" style="28" customWidth="1"/>
    <col min="7943" max="7943" width="14.5703125" style="28" customWidth="1"/>
    <col min="7944" max="7944" width="13.42578125" style="28" customWidth="1"/>
    <col min="7945" max="7945" width="15.140625" style="28" customWidth="1"/>
    <col min="7946" max="7946" width="9.28515625" style="28" customWidth="1"/>
    <col min="7947" max="7947" width="11.85546875" style="28" customWidth="1"/>
    <col min="7948" max="7948" width="14.5703125" style="28" customWidth="1"/>
    <col min="7949" max="7949" width="17" style="28" customWidth="1"/>
    <col min="7950" max="7950" width="10.85546875" style="28" customWidth="1"/>
    <col min="7951" max="7951" width="13.7109375" style="28" customWidth="1"/>
    <col min="7952" max="7952" width="14.5703125" style="28" customWidth="1"/>
    <col min="7953" max="7953" width="17" style="28" customWidth="1"/>
    <col min="7954" max="7954" width="11.85546875" style="28" customWidth="1"/>
    <col min="7955" max="7955" width="13.7109375" style="28" customWidth="1"/>
    <col min="7956" max="8193" width="9.140625" style="28"/>
    <col min="8194" max="8194" width="3.5703125" style="28" customWidth="1"/>
    <col min="8195" max="8195" width="13.85546875" style="28" customWidth="1"/>
    <col min="8196" max="8196" width="12.28515625" style="28" bestFit="1" customWidth="1"/>
    <col min="8197" max="8197" width="10.5703125" style="28" customWidth="1"/>
    <col min="8198" max="8198" width="15.28515625" style="28" customWidth="1"/>
    <col min="8199" max="8199" width="14.5703125" style="28" customWidth="1"/>
    <col min="8200" max="8200" width="13.42578125" style="28" customWidth="1"/>
    <col min="8201" max="8201" width="15.140625" style="28" customWidth="1"/>
    <col min="8202" max="8202" width="9.28515625" style="28" customWidth="1"/>
    <col min="8203" max="8203" width="11.85546875" style="28" customWidth="1"/>
    <col min="8204" max="8204" width="14.5703125" style="28" customWidth="1"/>
    <col min="8205" max="8205" width="17" style="28" customWidth="1"/>
    <col min="8206" max="8206" width="10.85546875" style="28" customWidth="1"/>
    <col min="8207" max="8207" width="13.7109375" style="28" customWidth="1"/>
    <col min="8208" max="8208" width="14.5703125" style="28" customWidth="1"/>
    <col min="8209" max="8209" width="17" style="28" customWidth="1"/>
    <col min="8210" max="8210" width="11.85546875" style="28" customWidth="1"/>
    <col min="8211" max="8211" width="13.7109375" style="28" customWidth="1"/>
    <col min="8212" max="8449" width="9.140625" style="28"/>
    <col min="8450" max="8450" width="3.5703125" style="28" customWidth="1"/>
    <col min="8451" max="8451" width="13.85546875" style="28" customWidth="1"/>
    <col min="8452" max="8452" width="12.28515625" style="28" bestFit="1" customWidth="1"/>
    <col min="8453" max="8453" width="10.5703125" style="28" customWidth="1"/>
    <col min="8454" max="8454" width="15.28515625" style="28" customWidth="1"/>
    <col min="8455" max="8455" width="14.5703125" style="28" customWidth="1"/>
    <col min="8456" max="8456" width="13.42578125" style="28" customWidth="1"/>
    <col min="8457" max="8457" width="15.140625" style="28" customWidth="1"/>
    <col min="8458" max="8458" width="9.28515625" style="28" customWidth="1"/>
    <col min="8459" max="8459" width="11.85546875" style="28" customWidth="1"/>
    <col min="8460" max="8460" width="14.5703125" style="28" customWidth="1"/>
    <col min="8461" max="8461" width="17" style="28" customWidth="1"/>
    <col min="8462" max="8462" width="10.85546875" style="28" customWidth="1"/>
    <col min="8463" max="8463" width="13.7109375" style="28" customWidth="1"/>
    <col min="8464" max="8464" width="14.5703125" style="28" customWidth="1"/>
    <col min="8465" max="8465" width="17" style="28" customWidth="1"/>
    <col min="8466" max="8466" width="11.85546875" style="28" customWidth="1"/>
    <col min="8467" max="8467" width="13.7109375" style="28" customWidth="1"/>
    <col min="8468" max="8705" width="9.140625" style="28"/>
    <col min="8706" max="8706" width="3.5703125" style="28" customWidth="1"/>
    <col min="8707" max="8707" width="13.85546875" style="28" customWidth="1"/>
    <col min="8708" max="8708" width="12.28515625" style="28" bestFit="1" customWidth="1"/>
    <col min="8709" max="8709" width="10.5703125" style="28" customWidth="1"/>
    <col min="8710" max="8710" width="15.28515625" style="28" customWidth="1"/>
    <col min="8711" max="8711" width="14.5703125" style="28" customWidth="1"/>
    <col min="8712" max="8712" width="13.42578125" style="28" customWidth="1"/>
    <col min="8713" max="8713" width="15.140625" style="28" customWidth="1"/>
    <col min="8714" max="8714" width="9.28515625" style="28" customWidth="1"/>
    <col min="8715" max="8715" width="11.85546875" style="28" customWidth="1"/>
    <col min="8716" max="8716" width="14.5703125" style="28" customWidth="1"/>
    <col min="8717" max="8717" width="17" style="28" customWidth="1"/>
    <col min="8718" max="8718" width="10.85546875" style="28" customWidth="1"/>
    <col min="8719" max="8719" width="13.7109375" style="28" customWidth="1"/>
    <col min="8720" max="8720" width="14.5703125" style="28" customWidth="1"/>
    <col min="8721" max="8721" width="17" style="28" customWidth="1"/>
    <col min="8722" max="8722" width="11.85546875" style="28" customWidth="1"/>
    <col min="8723" max="8723" width="13.7109375" style="28" customWidth="1"/>
    <col min="8724" max="8961" width="9.140625" style="28"/>
    <col min="8962" max="8962" width="3.5703125" style="28" customWidth="1"/>
    <col min="8963" max="8963" width="13.85546875" style="28" customWidth="1"/>
    <col min="8964" max="8964" width="12.28515625" style="28" bestFit="1" customWidth="1"/>
    <col min="8965" max="8965" width="10.5703125" style="28" customWidth="1"/>
    <col min="8966" max="8966" width="15.28515625" style="28" customWidth="1"/>
    <col min="8967" max="8967" width="14.5703125" style="28" customWidth="1"/>
    <col min="8968" max="8968" width="13.42578125" style="28" customWidth="1"/>
    <col min="8969" max="8969" width="15.140625" style="28" customWidth="1"/>
    <col min="8970" max="8970" width="9.28515625" style="28" customWidth="1"/>
    <col min="8971" max="8971" width="11.85546875" style="28" customWidth="1"/>
    <col min="8972" max="8972" width="14.5703125" style="28" customWidth="1"/>
    <col min="8973" max="8973" width="17" style="28" customWidth="1"/>
    <col min="8974" max="8974" width="10.85546875" style="28" customWidth="1"/>
    <col min="8975" max="8975" width="13.7109375" style="28" customWidth="1"/>
    <col min="8976" max="8976" width="14.5703125" style="28" customWidth="1"/>
    <col min="8977" max="8977" width="17" style="28" customWidth="1"/>
    <col min="8978" max="8978" width="11.85546875" style="28" customWidth="1"/>
    <col min="8979" max="8979" width="13.7109375" style="28" customWidth="1"/>
    <col min="8980" max="9217" width="9.140625" style="28"/>
    <col min="9218" max="9218" width="3.5703125" style="28" customWidth="1"/>
    <col min="9219" max="9219" width="13.85546875" style="28" customWidth="1"/>
    <col min="9220" max="9220" width="12.28515625" style="28" bestFit="1" customWidth="1"/>
    <col min="9221" max="9221" width="10.5703125" style="28" customWidth="1"/>
    <col min="9222" max="9222" width="15.28515625" style="28" customWidth="1"/>
    <col min="9223" max="9223" width="14.5703125" style="28" customWidth="1"/>
    <col min="9224" max="9224" width="13.42578125" style="28" customWidth="1"/>
    <col min="9225" max="9225" width="15.140625" style="28" customWidth="1"/>
    <col min="9226" max="9226" width="9.28515625" style="28" customWidth="1"/>
    <col min="9227" max="9227" width="11.85546875" style="28" customWidth="1"/>
    <col min="9228" max="9228" width="14.5703125" style="28" customWidth="1"/>
    <col min="9229" max="9229" width="17" style="28" customWidth="1"/>
    <col min="9230" max="9230" width="10.85546875" style="28" customWidth="1"/>
    <col min="9231" max="9231" width="13.7109375" style="28" customWidth="1"/>
    <col min="9232" max="9232" width="14.5703125" style="28" customWidth="1"/>
    <col min="9233" max="9233" width="17" style="28" customWidth="1"/>
    <col min="9234" max="9234" width="11.85546875" style="28" customWidth="1"/>
    <col min="9235" max="9235" width="13.7109375" style="28" customWidth="1"/>
    <col min="9236" max="9473" width="9.140625" style="28"/>
    <col min="9474" max="9474" width="3.5703125" style="28" customWidth="1"/>
    <col min="9475" max="9475" width="13.85546875" style="28" customWidth="1"/>
    <col min="9476" max="9476" width="12.28515625" style="28" bestFit="1" customWidth="1"/>
    <col min="9477" max="9477" width="10.5703125" style="28" customWidth="1"/>
    <col min="9478" max="9478" width="15.28515625" style="28" customWidth="1"/>
    <col min="9479" max="9479" width="14.5703125" style="28" customWidth="1"/>
    <col min="9480" max="9480" width="13.42578125" style="28" customWidth="1"/>
    <col min="9481" max="9481" width="15.140625" style="28" customWidth="1"/>
    <col min="9482" max="9482" width="9.28515625" style="28" customWidth="1"/>
    <col min="9483" max="9483" width="11.85546875" style="28" customWidth="1"/>
    <col min="9484" max="9484" width="14.5703125" style="28" customWidth="1"/>
    <col min="9485" max="9485" width="17" style="28" customWidth="1"/>
    <col min="9486" max="9486" width="10.85546875" style="28" customWidth="1"/>
    <col min="9487" max="9487" width="13.7109375" style="28" customWidth="1"/>
    <col min="9488" max="9488" width="14.5703125" style="28" customWidth="1"/>
    <col min="9489" max="9489" width="17" style="28" customWidth="1"/>
    <col min="9490" max="9490" width="11.85546875" style="28" customWidth="1"/>
    <col min="9491" max="9491" width="13.7109375" style="28" customWidth="1"/>
    <col min="9492" max="9729" width="9.140625" style="28"/>
    <col min="9730" max="9730" width="3.5703125" style="28" customWidth="1"/>
    <col min="9731" max="9731" width="13.85546875" style="28" customWidth="1"/>
    <col min="9732" max="9732" width="12.28515625" style="28" bestFit="1" customWidth="1"/>
    <col min="9733" max="9733" width="10.5703125" style="28" customWidth="1"/>
    <col min="9734" max="9734" width="15.28515625" style="28" customWidth="1"/>
    <col min="9735" max="9735" width="14.5703125" style="28" customWidth="1"/>
    <col min="9736" max="9736" width="13.42578125" style="28" customWidth="1"/>
    <col min="9737" max="9737" width="15.140625" style="28" customWidth="1"/>
    <col min="9738" max="9738" width="9.28515625" style="28" customWidth="1"/>
    <col min="9739" max="9739" width="11.85546875" style="28" customWidth="1"/>
    <col min="9740" max="9740" width="14.5703125" style="28" customWidth="1"/>
    <col min="9741" max="9741" width="17" style="28" customWidth="1"/>
    <col min="9742" max="9742" width="10.85546875" style="28" customWidth="1"/>
    <col min="9743" max="9743" width="13.7109375" style="28" customWidth="1"/>
    <col min="9744" max="9744" width="14.5703125" style="28" customWidth="1"/>
    <col min="9745" max="9745" width="17" style="28" customWidth="1"/>
    <col min="9746" max="9746" width="11.85546875" style="28" customWidth="1"/>
    <col min="9747" max="9747" width="13.7109375" style="28" customWidth="1"/>
    <col min="9748" max="9985" width="9.140625" style="28"/>
    <col min="9986" max="9986" width="3.5703125" style="28" customWidth="1"/>
    <col min="9987" max="9987" width="13.85546875" style="28" customWidth="1"/>
    <col min="9988" max="9988" width="12.28515625" style="28" bestFit="1" customWidth="1"/>
    <col min="9989" max="9989" width="10.5703125" style="28" customWidth="1"/>
    <col min="9990" max="9990" width="15.28515625" style="28" customWidth="1"/>
    <col min="9991" max="9991" width="14.5703125" style="28" customWidth="1"/>
    <col min="9992" max="9992" width="13.42578125" style="28" customWidth="1"/>
    <col min="9993" max="9993" width="15.140625" style="28" customWidth="1"/>
    <col min="9994" max="9994" width="9.28515625" style="28" customWidth="1"/>
    <col min="9995" max="9995" width="11.85546875" style="28" customWidth="1"/>
    <col min="9996" max="9996" width="14.5703125" style="28" customWidth="1"/>
    <col min="9997" max="9997" width="17" style="28" customWidth="1"/>
    <col min="9998" max="9998" width="10.85546875" style="28" customWidth="1"/>
    <col min="9999" max="9999" width="13.7109375" style="28" customWidth="1"/>
    <col min="10000" max="10000" width="14.5703125" style="28" customWidth="1"/>
    <col min="10001" max="10001" width="17" style="28" customWidth="1"/>
    <col min="10002" max="10002" width="11.85546875" style="28" customWidth="1"/>
    <col min="10003" max="10003" width="13.7109375" style="28" customWidth="1"/>
    <col min="10004" max="10241" width="9.140625" style="28"/>
    <col min="10242" max="10242" width="3.5703125" style="28" customWidth="1"/>
    <col min="10243" max="10243" width="13.85546875" style="28" customWidth="1"/>
    <col min="10244" max="10244" width="12.28515625" style="28" bestFit="1" customWidth="1"/>
    <col min="10245" max="10245" width="10.5703125" style="28" customWidth="1"/>
    <col min="10246" max="10246" width="15.28515625" style="28" customWidth="1"/>
    <col min="10247" max="10247" width="14.5703125" style="28" customWidth="1"/>
    <col min="10248" max="10248" width="13.42578125" style="28" customWidth="1"/>
    <col min="10249" max="10249" width="15.140625" style="28" customWidth="1"/>
    <col min="10250" max="10250" width="9.28515625" style="28" customWidth="1"/>
    <col min="10251" max="10251" width="11.85546875" style="28" customWidth="1"/>
    <col min="10252" max="10252" width="14.5703125" style="28" customWidth="1"/>
    <col min="10253" max="10253" width="17" style="28" customWidth="1"/>
    <col min="10254" max="10254" width="10.85546875" style="28" customWidth="1"/>
    <col min="10255" max="10255" width="13.7109375" style="28" customWidth="1"/>
    <col min="10256" max="10256" width="14.5703125" style="28" customWidth="1"/>
    <col min="10257" max="10257" width="17" style="28" customWidth="1"/>
    <col min="10258" max="10258" width="11.85546875" style="28" customWidth="1"/>
    <col min="10259" max="10259" width="13.7109375" style="28" customWidth="1"/>
    <col min="10260" max="10497" width="9.140625" style="28"/>
    <col min="10498" max="10498" width="3.5703125" style="28" customWidth="1"/>
    <col min="10499" max="10499" width="13.85546875" style="28" customWidth="1"/>
    <col min="10500" max="10500" width="12.28515625" style="28" bestFit="1" customWidth="1"/>
    <col min="10501" max="10501" width="10.5703125" style="28" customWidth="1"/>
    <col min="10502" max="10502" width="15.28515625" style="28" customWidth="1"/>
    <col min="10503" max="10503" width="14.5703125" style="28" customWidth="1"/>
    <col min="10504" max="10504" width="13.42578125" style="28" customWidth="1"/>
    <col min="10505" max="10505" width="15.140625" style="28" customWidth="1"/>
    <col min="10506" max="10506" width="9.28515625" style="28" customWidth="1"/>
    <col min="10507" max="10507" width="11.85546875" style="28" customWidth="1"/>
    <col min="10508" max="10508" width="14.5703125" style="28" customWidth="1"/>
    <col min="10509" max="10509" width="17" style="28" customWidth="1"/>
    <col min="10510" max="10510" width="10.85546875" style="28" customWidth="1"/>
    <col min="10511" max="10511" width="13.7109375" style="28" customWidth="1"/>
    <col min="10512" max="10512" width="14.5703125" style="28" customWidth="1"/>
    <col min="10513" max="10513" width="17" style="28" customWidth="1"/>
    <col min="10514" max="10514" width="11.85546875" style="28" customWidth="1"/>
    <col min="10515" max="10515" width="13.7109375" style="28" customWidth="1"/>
    <col min="10516" max="10753" width="9.140625" style="28"/>
    <col min="10754" max="10754" width="3.5703125" style="28" customWidth="1"/>
    <col min="10755" max="10755" width="13.85546875" style="28" customWidth="1"/>
    <col min="10756" max="10756" width="12.28515625" style="28" bestFit="1" customWidth="1"/>
    <col min="10757" max="10757" width="10.5703125" style="28" customWidth="1"/>
    <col min="10758" max="10758" width="15.28515625" style="28" customWidth="1"/>
    <col min="10759" max="10759" width="14.5703125" style="28" customWidth="1"/>
    <col min="10760" max="10760" width="13.42578125" style="28" customWidth="1"/>
    <col min="10761" max="10761" width="15.140625" style="28" customWidth="1"/>
    <col min="10762" max="10762" width="9.28515625" style="28" customWidth="1"/>
    <col min="10763" max="10763" width="11.85546875" style="28" customWidth="1"/>
    <col min="10764" max="10764" width="14.5703125" style="28" customWidth="1"/>
    <col min="10765" max="10765" width="17" style="28" customWidth="1"/>
    <col min="10766" max="10766" width="10.85546875" style="28" customWidth="1"/>
    <col min="10767" max="10767" width="13.7109375" style="28" customWidth="1"/>
    <col min="10768" max="10768" width="14.5703125" style="28" customWidth="1"/>
    <col min="10769" max="10769" width="17" style="28" customWidth="1"/>
    <col min="10770" max="10770" width="11.85546875" style="28" customWidth="1"/>
    <col min="10771" max="10771" width="13.7109375" style="28" customWidth="1"/>
    <col min="10772" max="11009" width="9.140625" style="28"/>
    <col min="11010" max="11010" width="3.5703125" style="28" customWidth="1"/>
    <col min="11011" max="11011" width="13.85546875" style="28" customWidth="1"/>
    <col min="11012" max="11012" width="12.28515625" style="28" bestFit="1" customWidth="1"/>
    <col min="11013" max="11013" width="10.5703125" style="28" customWidth="1"/>
    <col min="11014" max="11014" width="15.28515625" style="28" customWidth="1"/>
    <col min="11015" max="11015" width="14.5703125" style="28" customWidth="1"/>
    <col min="11016" max="11016" width="13.42578125" style="28" customWidth="1"/>
    <col min="11017" max="11017" width="15.140625" style="28" customWidth="1"/>
    <col min="11018" max="11018" width="9.28515625" style="28" customWidth="1"/>
    <col min="11019" max="11019" width="11.85546875" style="28" customWidth="1"/>
    <col min="11020" max="11020" width="14.5703125" style="28" customWidth="1"/>
    <col min="11021" max="11021" width="17" style="28" customWidth="1"/>
    <col min="11022" max="11022" width="10.85546875" style="28" customWidth="1"/>
    <col min="11023" max="11023" width="13.7109375" style="28" customWidth="1"/>
    <col min="11024" max="11024" width="14.5703125" style="28" customWidth="1"/>
    <col min="11025" max="11025" width="17" style="28" customWidth="1"/>
    <col min="11026" max="11026" width="11.85546875" style="28" customWidth="1"/>
    <col min="11027" max="11027" width="13.7109375" style="28" customWidth="1"/>
    <col min="11028" max="11265" width="9.140625" style="28"/>
    <col min="11266" max="11266" width="3.5703125" style="28" customWidth="1"/>
    <col min="11267" max="11267" width="13.85546875" style="28" customWidth="1"/>
    <col min="11268" max="11268" width="12.28515625" style="28" bestFit="1" customWidth="1"/>
    <col min="11269" max="11269" width="10.5703125" style="28" customWidth="1"/>
    <col min="11270" max="11270" width="15.28515625" style="28" customWidth="1"/>
    <col min="11271" max="11271" width="14.5703125" style="28" customWidth="1"/>
    <col min="11272" max="11272" width="13.42578125" style="28" customWidth="1"/>
    <col min="11273" max="11273" width="15.140625" style="28" customWidth="1"/>
    <col min="11274" max="11274" width="9.28515625" style="28" customWidth="1"/>
    <col min="11275" max="11275" width="11.85546875" style="28" customWidth="1"/>
    <col min="11276" max="11276" width="14.5703125" style="28" customWidth="1"/>
    <col min="11277" max="11277" width="17" style="28" customWidth="1"/>
    <col min="11278" max="11278" width="10.85546875" style="28" customWidth="1"/>
    <col min="11279" max="11279" width="13.7109375" style="28" customWidth="1"/>
    <col min="11280" max="11280" width="14.5703125" style="28" customWidth="1"/>
    <col min="11281" max="11281" width="17" style="28" customWidth="1"/>
    <col min="11282" max="11282" width="11.85546875" style="28" customWidth="1"/>
    <col min="11283" max="11283" width="13.7109375" style="28" customWidth="1"/>
    <col min="11284" max="11521" width="9.140625" style="28"/>
    <col min="11522" max="11522" width="3.5703125" style="28" customWidth="1"/>
    <col min="11523" max="11523" width="13.85546875" style="28" customWidth="1"/>
    <col min="11524" max="11524" width="12.28515625" style="28" bestFit="1" customWidth="1"/>
    <col min="11525" max="11525" width="10.5703125" style="28" customWidth="1"/>
    <col min="11526" max="11526" width="15.28515625" style="28" customWidth="1"/>
    <col min="11527" max="11527" width="14.5703125" style="28" customWidth="1"/>
    <col min="11528" max="11528" width="13.42578125" style="28" customWidth="1"/>
    <col min="11529" max="11529" width="15.140625" style="28" customWidth="1"/>
    <col min="11530" max="11530" width="9.28515625" style="28" customWidth="1"/>
    <col min="11531" max="11531" width="11.85546875" style="28" customWidth="1"/>
    <col min="11532" max="11532" width="14.5703125" style="28" customWidth="1"/>
    <col min="11533" max="11533" width="17" style="28" customWidth="1"/>
    <col min="11534" max="11534" width="10.85546875" style="28" customWidth="1"/>
    <col min="11535" max="11535" width="13.7109375" style="28" customWidth="1"/>
    <col min="11536" max="11536" width="14.5703125" style="28" customWidth="1"/>
    <col min="11537" max="11537" width="17" style="28" customWidth="1"/>
    <col min="11538" max="11538" width="11.85546875" style="28" customWidth="1"/>
    <col min="11539" max="11539" width="13.7109375" style="28" customWidth="1"/>
    <col min="11540" max="11777" width="9.140625" style="28"/>
    <col min="11778" max="11778" width="3.5703125" style="28" customWidth="1"/>
    <col min="11779" max="11779" width="13.85546875" style="28" customWidth="1"/>
    <col min="11780" max="11780" width="12.28515625" style="28" bestFit="1" customWidth="1"/>
    <col min="11781" max="11781" width="10.5703125" style="28" customWidth="1"/>
    <col min="11782" max="11782" width="15.28515625" style="28" customWidth="1"/>
    <col min="11783" max="11783" width="14.5703125" style="28" customWidth="1"/>
    <col min="11784" max="11784" width="13.42578125" style="28" customWidth="1"/>
    <col min="11785" max="11785" width="15.140625" style="28" customWidth="1"/>
    <col min="11786" max="11786" width="9.28515625" style="28" customWidth="1"/>
    <col min="11787" max="11787" width="11.85546875" style="28" customWidth="1"/>
    <col min="11788" max="11788" width="14.5703125" style="28" customWidth="1"/>
    <col min="11789" max="11789" width="17" style="28" customWidth="1"/>
    <col min="11790" max="11790" width="10.85546875" style="28" customWidth="1"/>
    <col min="11791" max="11791" width="13.7109375" style="28" customWidth="1"/>
    <col min="11792" max="11792" width="14.5703125" style="28" customWidth="1"/>
    <col min="11793" max="11793" width="17" style="28" customWidth="1"/>
    <col min="11794" max="11794" width="11.85546875" style="28" customWidth="1"/>
    <col min="11795" max="11795" width="13.7109375" style="28" customWidth="1"/>
    <col min="11796" max="12033" width="9.140625" style="28"/>
    <col min="12034" max="12034" width="3.5703125" style="28" customWidth="1"/>
    <col min="12035" max="12035" width="13.85546875" style="28" customWidth="1"/>
    <col min="12036" max="12036" width="12.28515625" style="28" bestFit="1" customWidth="1"/>
    <col min="12037" max="12037" width="10.5703125" style="28" customWidth="1"/>
    <col min="12038" max="12038" width="15.28515625" style="28" customWidth="1"/>
    <col min="12039" max="12039" width="14.5703125" style="28" customWidth="1"/>
    <col min="12040" max="12040" width="13.42578125" style="28" customWidth="1"/>
    <col min="12041" max="12041" width="15.140625" style="28" customWidth="1"/>
    <col min="12042" max="12042" width="9.28515625" style="28" customWidth="1"/>
    <col min="12043" max="12043" width="11.85546875" style="28" customWidth="1"/>
    <col min="12044" max="12044" width="14.5703125" style="28" customWidth="1"/>
    <col min="12045" max="12045" width="17" style="28" customWidth="1"/>
    <col min="12046" max="12046" width="10.85546875" style="28" customWidth="1"/>
    <col min="12047" max="12047" width="13.7109375" style="28" customWidth="1"/>
    <col min="12048" max="12048" width="14.5703125" style="28" customWidth="1"/>
    <col min="12049" max="12049" width="17" style="28" customWidth="1"/>
    <col min="12050" max="12050" width="11.85546875" style="28" customWidth="1"/>
    <col min="12051" max="12051" width="13.7109375" style="28" customWidth="1"/>
    <col min="12052" max="12289" width="9.140625" style="28"/>
    <col min="12290" max="12290" width="3.5703125" style="28" customWidth="1"/>
    <col min="12291" max="12291" width="13.85546875" style="28" customWidth="1"/>
    <col min="12292" max="12292" width="12.28515625" style="28" bestFit="1" customWidth="1"/>
    <col min="12293" max="12293" width="10.5703125" style="28" customWidth="1"/>
    <col min="12294" max="12294" width="15.28515625" style="28" customWidth="1"/>
    <col min="12295" max="12295" width="14.5703125" style="28" customWidth="1"/>
    <col min="12296" max="12296" width="13.42578125" style="28" customWidth="1"/>
    <col min="12297" max="12297" width="15.140625" style="28" customWidth="1"/>
    <col min="12298" max="12298" width="9.28515625" style="28" customWidth="1"/>
    <col min="12299" max="12299" width="11.85546875" style="28" customWidth="1"/>
    <col min="12300" max="12300" width="14.5703125" style="28" customWidth="1"/>
    <col min="12301" max="12301" width="17" style="28" customWidth="1"/>
    <col min="12302" max="12302" width="10.85546875" style="28" customWidth="1"/>
    <col min="12303" max="12303" width="13.7109375" style="28" customWidth="1"/>
    <col min="12304" max="12304" width="14.5703125" style="28" customWidth="1"/>
    <col min="12305" max="12305" width="17" style="28" customWidth="1"/>
    <col min="12306" max="12306" width="11.85546875" style="28" customWidth="1"/>
    <col min="12307" max="12307" width="13.7109375" style="28" customWidth="1"/>
    <col min="12308" max="12545" width="9.140625" style="28"/>
    <col min="12546" max="12546" width="3.5703125" style="28" customWidth="1"/>
    <col min="12547" max="12547" width="13.85546875" style="28" customWidth="1"/>
    <col min="12548" max="12548" width="12.28515625" style="28" bestFit="1" customWidth="1"/>
    <col min="12549" max="12549" width="10.5703125" style="28" customWidth="1"/>
    <col min="12550" max="12550" width="15.28515625" style="28" customWidth="1"/>
    <col min="12551" max="12551" width="14.5703125" style="28" customWidth="1"/>
    <col min="12552" max="12552" width="13.42578125" style="28" customWidth="1"/>
    <col min="12553" max="12553" width="15.140625" style="28" customWidth="1"/>
    <col min="12554" max="12554" width="9.28515625" style="28" customWidth="1"/>
    <col min="12555" max="12555" width="11.85546875" style="28" customWidth="1"/>
    <col min="12556" max="12556" width="14.5703125" style="28" customWidth="1"/>
    <col min="12557" max="12557" width="17" style="28" customWidth="1"/>
    <col min="12558" max="12558" width="10.85546875" style="28" customWidth="1"/>
    <col min="12559" max="12559" width="13.7109375" style="28" customWidth="1"/>
    <col min="12560" max="12560" width="14.5703125" style="28" customWidth="1"/>
    <col min="12561" max="12561" width="17" style="28" customWidth="1"/>
    <col min="12562" max="12562" width="11.85546875" style="28" customWidth="1"/>
    <col min="12563" max="12563" width="13.7109375" style="28" customWidth="1"/>
    <col min="12564" max="12801" width="9.140625" style="28"/>
    <col min="12802" max="12802" width="3.5703125" style="28" customWidth="1"/>
    <col min="12803" max="12803" width="13.85546875" style="28" customWidth="1"/>
    <col min="12804" max="12804" width="12.28515625" style="28" bestFit="1" customWidth="1"/>
    <col min="12805" max="12805" width="10.5703125" style="28" customWidth="1"/>
    <col min="12806" max="12806" width="15.28515625" style="28" customWidth="1"/>
    <col min="12807" max="12807" width="14.5703125" style="28" customWidth="1"/>
    <col min="12808" max="12808" width="13.42578125" style="28" customWidth="1"/>
    <col min="12809" max="12809" width="15.140625" style="28" customWidth="1"/>
    <col min="12810" max="12810" width="9.28515625" style="28" customWidth="1"/>
    <col min="12811" max="12811" width="11.85546875" style="28" customWidth="1"/>
    <col min="12812" max="12812" width="14.5703125" style="28" customWidth="1"/>
    <col min="12813" max="12813" width="17" style="28" customWidth="1"/>
    <col min="12814" max="12814" width="10.85546875" style="28" customWidth="1"/>
    <col min="12815" max="12815" width="13.7109375" style="28" customWidth="1"/>
    <col min="12816" max="12816" width="14.5703125" style="28" customWidth="1"/>
    <col min="12817" max="12817" width="17" style="28" customWidth="1"/>
    <col min="12818" max="12818" width="11.85546875" style="28" customWidth="1"/>
    <col min="12819" max="12819" width="13.7109375" style="28" customWidth="1"/>
    <col min="12820" max="13057" width="9.140625" style="28"/>
    <col min="13058" max="13058" width="3.5703125" style="28" customWidth="1"/>
    <col min="13059" max="13059" width="13.85546875" style="28" customWidth="1"/>
    <col min="13060" max="13060" width="12.28515625" style="28" bestFit="1" customWidth="1"/>
    <col min="13061" max="13061" width="10.5703125" style="28" customWidth="1"/>
    <col min="13062" max="13062" width="15.28515625" style="28" customWidth="1"/>
    <col min="13063" max="13063" width="14.5703125" style="28" customWidth="1"/>
    <col min="13064" max="13064" width="13.42578125" style="28" customWidth="1"/>
    <col min="13065" max="13065" width="15.140625" style="28" customWidth="1"/>
    <col min="13066" max="13066" width="9.28515625" style="28" customWidth="1"/>
    <col min="13067" max="13067" width="11.85546875" style="28" customWidth="1"/>
    <col min="13068" max="13068" width="14.5703125" style="28" customWidth="1"/>
    <col min="13069" max="13069" width="17" style="28" customWidth="1"/>
    <col min="13070" max="13070" width="10.85546875" style="28" customWidth="1"/>
    <col min="13071" max="13071" width="13.7109375" style="28" customWidth="1"/>
    <col min="13072" max="13072" width="14.5703125" style="28" customWidth="1"/>
    <col min="13073" max="13073" width="17" style="28" customWidth="1"/>
    <col min="13074" max="13074" width="11.85546875" style="28" customWidth="1"/>
    <col min="13075" max="13075" width="13.7109375" style="28" customWidth="1"/>
    <col min="13076" max="13313" width="9.140625" style="28"/>
    <col min="13314" max="13314" width="3.5703125" style="28" customWidth="1"/>
    <col min="13315" max="13315" width="13.85546875" style="28" customWidth="1"/>
    <col min="13316" max="13316" width="12.28515625" style="28" bestFit="1" customWidth="1"/>
    <col min="13317" max="13317" width="10.5703125" style="28" customWidth="1"/>
    <col min="13318" max="13318" width="15.28515625" style="28" customWidth="1"/>
    <col min="13319" max="13319" width="14.5703125" style="28" customWidth="1"/>
    <col min="13320" max="13320" width="13.42578125" style="28" customWidth="1"/>
    <col min="13321" max="13321" width="15.140625" style="28" customWidth="1"/>
    <col min="13322" max="13322" width="9.28515625" style="28" customWidth="1"/>
    <col min="13323" max="13323" width="11.85546875" style="28" customWidth="1"/>
    <col min="13324" max="13324" width="14.5703125" style="28" customWidth="1"/>
    <col min="13325" max="13325" width="17" style="28" customWidth="1"/>
    <col min="13326" max="13326" width="10.85546875" style="28" customWidth="1"/>
    <col min="13327" max="13327" width="13.7109375" style="28" customWidth="1"/>
    <col min="13328" max="13328" width="14.5703125" style="28" customWidth="1"/>
    <col min="13329" max="13329" width="17" style="28" customWidth="1"/>
    <col min="13330" max="13330" width="11.85546875" style="28" customWidth="1"/>
    <col min="13331" max="13331" width="13.7109375" style="28" customWidth="1"/>
    <col min="13332" max="13569" width="9.140625" style="28"/>
    <col min="13570" max="13570" width="3.5703125" style="28" customWidth="1"/>
    <col min="13571" max="13571" width="13.85546875" style="28" customWidth="1"/>
    <col min="13572" max="13572" width="12.28515625" style="28" bestFit="1" customWidth="1"/>
    <col min="13573" max="13573" width="10.5703125" style="28" customWidth="1"/>
    <col min="13574" max="13574" width="15.28515625" style="28" customWidth="1"/>
    <col min="13575" max="13575" width="14.5703125" style="28" customWidth="1"/>
    <col min="13576" max="13576" width="13.42578125" style="28" customWidth="1"/>
    <col min="13577" max="13577" width="15.140625" style="28" customWidth="1"/>
    <col min="13578" max="13578" width="9.28515625" style="28" customWidth="1"/>
    <col min="13579" max="13579" width="11.85546875" style="28" customWidth="1"/>
    <col min="13580" max="13580" width="14.5703125" style="28" customWidth="1"/>
    <col min="13581" max="13581" width="17" style="28" customWidth="1"/>
    <col min="13582" max="13582" width="10.85546875" style="28" customWidth="1"/>
    <col min="13583" max="13583" width="13.7109375" style="28" customWidth="1"/>
    <col min="13584" max="13584" width="14.5703125" style="28" customWidth="1"/>
    <col min="13585" max="13585" width="17" style="28" customWidth="1"/>
    <col min="13586" max="13586" width="11.85546875" style="28" customWidth="1"/>
    <col min="13587" max="13587" width="13.7109375" style="28" customWidth="1"/>
    <col min="13588" max="13825" width="9.140625" style="28"/>
    <col min="13826" max="13826" width="3.5703125" style="28" customWidth="1"/>
    <col min="13827" max="13827" width="13.85546875" style="28" customWidth="1"/>
    <col min="13828" max="13828" width="12.28515625" style="28" bestFit="1" customWidth="1"/>
    <col min="13829" max="13829" width="10.5703125" style="28" customWidth="1"/>
    <col min="13830" max="13830" width="15.28515625" style="28" customWidth="1"/>
    <col min="13831" max="13831" width="14.5703125" style="28" customWidth="1"/>
    <col min="13832" max="13832" width="13.42578125" style="28" customWidth="1"/>
    <col min="13833" max="13833" width="15.140625" style="28" customWidth="1"/>
    <col min="13834" max="13834" width="9.28515625" style="28" customWidth="1"/>
    <col min="13835" max="13835" width="11.85546875" style="28" customWidth="1"/>
    <col min="13836" max="13836" width="14.5703125" style="28" customWidth="1"/>
    <col min="13837" max="13837" width="17" style="28" customWidth="1"/>
    <col min="13838" max="13838" width="10.85546875" style="28" customWidth="1"/>
    <col min="13839" max="13839" width="13.7109375" style="28" customWidth="1"/>
    <col min="13840" max="13840" width="14.5703125" style="28" customWidth="1"/>
    <col min="13841" max="13841" width="17" style="28" customWidth="1"/>
    <col min="13842" max="13842" width="11.85546875" style="28" customWidth="1"/>
    <col min="13843" max="13843" width="13.7109375" style="28" customWidth="1"/>
    <col min="13844" max="14081" width="9.140625" style="28"/>
    <col min="14082" max="14082" width="3.5703125" style="28" customWidth="1"/>
    <col min="14083" max="14083" width="13.85546875" style="28" customWidth="1"/>
    <col min="14084" max="14084" width="12.28515625" style="28" bestFit="1" customWidth="1"/>
    <col min="14085" max="14085" width="10.5703125" style="28" customWidth="1"/>
    <col min="14086" max="14086" width="15.28515625" style="28" customWidth="1"/>
    <col min="14087" max="14087" width="14.5703125" style="28" customWidth="1"/>
    <col min="14088" max="14088" width="13.42578125" style="28" customWidth="1"/>
    <col min="14089" max="14089" width="15.140625" style="28" customWidth="1"/>
    <col min="14090" max="14090" width="9.28515625" style="28" customWidth="1"/>
    <col min="14091" max="14091" width="11.85546875" style="28" customWidth="1"/>
    <col min="14092" max="14092" width="14.5703125" style="28" customWidth="1"/>
    <col min="14093" max="14093" width="17" style="28" customWidth="1"/>
    <col min="14094" max="14094" width="10.85546875" style="28" customWidth="1"/>
    <col min="14095" max="14095" width="13.7109375" style="28" customWidth="1"/>
    <col min="14096" max="14096" width="14.5703125" style="28" customWidth="1"/>
    <col min="14097" max="14097" width="17" style="28" customWidth="1"/>
    <col min="14098" max="14098" width="11.85546875" style="28" customWidth="1"/>
    <col min="14099" max="14099" width="13.7109375" style="28" customWidth="1"/>
    <col min="14100" max="14337" width="9.140625" style="28"/>
    <col min="14338" max="14338" width="3.5703125" style="28" customWidth="1"/>
    <col min="14339" max="14339" width="13.85546875" style="28" customWidth="1"/>
    <col min="14340" max="14340" width="12.28515625" style="28" bestFit="1" customWidth="1"/>
    <col min="14341" max="14341" width="10.5703125" style="28" customWidth="1"/>
    <col min="14342" max="14342" width="15.28515625" style="28" customWidth="1"/>
    <col min="14343" max="14343" width="14.5703125" style="28" customWidth="1"/>
    <col min="14344" max="14344" width="13.42578125" style="28" customWidth="1"/>
    <col min="14345" max="14345" width="15.140625" style="28" customWidth="1"/>
    <col min="14346" max="14346" width="9.28515625" style="28" customWidth="1"/>
    <col min="14347" max="14347" width="11.85546875" style="28" customWidth="1"/>
    <col min="14348" max="14348" width="14.5703125" style="28" customWidth="1"/>
    <col min="14349" max="14349" width="17" style="28" customWidth="1"/>
    <col min="14350" max="14350" width="10.85546875" style="28" customWidth="1"/>
    <col min="14351" max="14351" width="13.7109375" style="28" customWidth="1"/>
    <col min="14352" max="14352" width="14.5703125" style="28" customWidth="1"/>
    <col min="14353" max="14353" width="17" style="28" customWidth="1"/>
    <col min="14354" max="14354" width="11.85546875" style="28" customWidth="1"/>
    <col min="14355" max="14355" width="13.7109375" style="28" customWidth="1"/>
    <col min="14356" max="14593" width="9.140625" style="28"/>
    <col min="14594" max="14594" width="3.5703125" style="28" customWidth="1"/>
    <col min="14595" max="14595" width="13.85546875" style="28" customWidth="1"/>
    <col min="14596" max="14596" width="12.28515625" style="28" bestFit="1" customWidth="1"/>
    <col min="14597" max="14597" width="10.5703125" style="28" customWidth="1"/>
    <col min="14598" max="14598" width="15.28515625" style="28" customWidth="1"/>
    <col min="14599" max="14599" width="14.5703125" style="28" customWidth="1"/>
    <col min="14600" max="14600" width="13.42578125" style="28" customWidth="1"/>
    <col min="14601" max="14601" width="15.140625" style="28" customWidth="1"/>
    <col min="14602" max="14602" width="9.28515625" style="28" customWidth="1"/>
    <col min="14603" max="14603" width="11.85546875" style="28" customWidth="1"/>
    <col min="14604" max="14604" width="14.5703125" style="28" customWidth="1"/>
    <col min="14605" max="14605" width="17" style="28" customWidth="1"/>
    <col min="14606" max="14606" width="10.85546875" style="28" customWidth="1"/>
    <col min="14607" max="14607" width="13.7109375" style="28" customWidth="1"/>
    <col min="14608" max="14608" width="14.5703125" style="28" customWidth="1"/>
    <col min="14609" max="14609" width="17" style="28" customWidth="1"/>
    <col min="14610" max="14610" width="11.85546875" style="28" customWidth="1"/>
    <col min="14611" max="14611" width="13.7109375" style="28" customWidth="1"/>
    <col min="14612" max="14849" width="9.140625" style="28"/>
    <col min="14850" max="14850" width="3.5703125" style="28" customWidth="1"/>
    <col min="14851" max="14851" width="13.85546875" style="28" customWidth="1"/>
    <col min="14852" max="14852" width="12.28515625" style="28" bestFit="1" customWidth="1"/>
    <col min="14853" max="14853" width="10.5703125" style="28" customWidth="1"/>
    <col min="14854" max="14854" width="15.28515625" style="28" customWidth="1"/>
    <col min="14855" max="14855" width="14.5703125" style="28" customWidth="1"/>
    <col min="14856" max="14856" width="13.42578125" style="28" customWidth="1"/>
    <col min="14857" max="14857" width="15.140625" style="28" customWidth="1"/>
    <col min="14858" max="14858" width="9.28515625" style="28" customWidth="1"/>
    <col min="14859" max="14859" width="11.85546875" style="28" customWidth="1"/>
    <col min="14860" max="14860" width="14.5703125" style="28" customWidth="1"/>
    <col min="14861" max="14861" width="17" style="28" customWidth="1"/>
    <col min="14862" max="14862" width="10.85546875" style="28" customWidth="1"/>
    <col min="14863" max="14863" width="13.7109375" style="28" customWidth="1"/>
    <col min="14864" max="14864" width="14.5703125" style="28" customWidth="1"/>
    <col min="14865" max="14865" width="17" style="28" customWidth="1"/>
    <col min="14866" max="14866" width="11.85546875" style="28" customWidth="1"/>
    <col min="14867" max="14867" width="13.7109375" style="28" customWidth="1"/>
    <col min="14868" max="15105" width="9.140625" style="28"/>
    <col min="15106" max="15106" width="3.5703125" style="28" customWidth="1"/>
    <col min="15107" max="15107" width="13.85546875" style="28" customWidth="1"/>
    <col min="15108" max="15108" width="12.28515625" style="28" bestFit="1" customWidth="1"/>
    <col min="15109" max="15109" width="10.5703125" style="28" customWidth="1"/>
    <col min="15110" max="15110" width="15.28515625" style="28" customWidth="1"/>
    <col min="15111" max="15111" width="14.5703125" style="28" customWidth="1"/>
    <col min="15112" max="15112" width="13.42578125" style="28" customWidth="1"/>
    <col min="15113" max="15113" width="15.140625" style="28" customWidth="1"/>
    <col min="15114" max="15114" width="9.28515625" style="28" customWidth="1"/>
    <col min="15115" max="15115" width="11.85546875" style="28" customWidth="1"/>
    <col min="15116" max="15116" width="14.5703125" style="28" customWidth="1"/>
    <col min="15117" max="15117" width="17" style="28" customWidth="1"/>
    <col min="15118" max="15118" width="10.85546875" style="28" customWidth="1"/>
    <col min="15119" max="15119" width="13.7109375" style="28" customWidth="1"/>
    <col min="15120" max="15120" width="14.5703125" style="28" customWidth="1"/>
    <col min="15121" max="15121" width="17" style="28" customWidth="1"/>
    <col min="15122" max="15122" width="11.85546875" style="28" customWidth="1"/>
    <col min="15123" max="15123" width="13.7109375" style="28" customWidth="1"/>
    <col min="15124" max="15361" width="9.140625" style="28"/>
    <col min="15362" max="15362" width="3.5703125" style="28" customWidth="1"/>
    <col min="15363" max="15363" width="13.85546875" style="28" customWidth="1"/>
    <col min="15364" max="15364" width="12.28515625" style="28" bestFit="1" customWidth="1"/>
    <col min="15365" max="15365" width="10.5703125" style="28" customWidth="1"/>
    <col min="15366" max="15366" width="15.28515625" style="28" customWidth="1"/>
    <col min="15367" max="15367" width="14.5703125" style="28" customWidth="1"/>
    <col min="15368" max="15368" width="13.42578125" style="28" customWidth="1"/>
    <col min="15369" max="15369" width="15.140625" style="28" customWidth="1"/>
    <col min="15370" max="15370" width="9.28515625" style="28" customWidth="1"/>
    <col min="15371" max="15371" width="11.85546875" style="28" customWidth="1"/>
    <col min="15372" max="15372" width="14.5703125" style="28" customWidth="1"/>
    <col min="15373" max="15373" width="17" style="28" customWidth="1"/>
    <col min="15374" max="15374" width="10.85546875" style="28" customWidth="1"/>
    <col min="15375" max="15375" width="13.7109375" style="28" customWidth="1"/>
    <col min="15376" max="15376" width="14.5703125" style="28" customWidth="1"/>
    <col min="15377" max="15377" width="17" style="28" customWidth="1"/>
    <col min="15378" max="15378" width="11.85546875" style="28" customWidth="1"/>
    <col min="15379" max="15379" width="13.7109375" style="28" customWidth="1"/>
    <col min="15380" max="15617" width="9.140625" style="28"/>
    <col min="15618" max="15618" width="3.5703125" style="28" customWidth="1"/>
    <col min="15619" max="15619" width="13.85546875" style="28" customWidth="1"/>
    <col min="15620" max="15620" width="12.28515625" style="28" bestFit="1" customWidth="1"/>
    <col min="15621" max="15621" width="10.5703125" style="28" customWidth="1"/>
    <col min="15622" max="15622" width="15.28515625" style="28" customWidth="1"/>
    <col min="15623" max="15623" width="14.5703125" style="28" customWidth="1"/>
    <col min="15624" max="15624" width="13.42578125" style="28" customWidth="1"/>
    <col min="15625" max="15625" width="15.140625" style="28" customWidth="1"/>
    <col min="15626" max="15626" width="9.28515625" style="28" customWidth="1"/>
    <col min="15627" max="15627" width="11.85546875" style="28" customWidth="1"/>
    <col min="15628" max="15628" width="14.5703125" style="28" customWidth="1"/>
    <col min="15629" max="15629" width="17" style="28" customWidth="1"/>
    <col min="15630" max="15630" width="10.85546875" style="28" customWidth="1"/>
    <col min="15631" max="15631" width="13.7109375" style="28" customWidth="1"/>
    <col min="15632" max="15632" width="14.5703125" style="28" customWidth="1"/>
    <col min="15633" max="15633" width="17" style="28" customWidth="1"/>
    <col min="15634" max="15634" width="11.85546875" style="28" customWidth="1"/>
    <col min="15635" max="15635" width="13.7109375" style="28" customWidth="1"/>
    <col min="15636" max="15873" width="9.140625" style="28"/>
    <col min="15874" max="15874" width="3.5703125" style="28" customWidth="1"/>
    <col min="15875" max="15875" width="13.85546875" style="28" customWidth="1"/>
    <col min="15876" max="15876" width="12.28515625" style="28" bestFit="1" customWidth="1"/>
    <col min="15877" max="15877" width="10.5703125" style="28" customWidth="1"/>
    <col min="15878" max="15878" width="15.28515625" style="28" customWidth="1"/>
    <col min="15879" max="15879" width="14.5703125" style="28" customWidth="1"/>
    <col min="15880" max="15880" width="13.42578125" style="28" customWidth="1"/>
    <col min="15881" max="15881" width="15.140625" style="28" customWidth="1"/>
    <col min="15882" max="15882" width="9.28515625" style="28" customWidth="1"/>
    <col min="15883" max="15883" width="11.85546875" style="28" customWidth="1"/>
    <col min="15884" max="15884" width="14.5703125" style="28" customWidth="1"/>
    <col min="15885" max="15885" width="17" style="28" customWidth="1"/>
    <col min="15886" max="15886" width="10.85546875" style="28" customWidth="1"/>
    <col min="15887" max="15887" width="13.7109375" style="28" customWidth="1"/>
    <col min="15888" max="15888" width="14.5703125" style="28" customWidth="1"/>
    <col min="15889" max="15889" width="17" style="28" customWidth="1"/>
    <col min="15890" max="15890" width="11.85546875" style="28" customWidth="1"/>
    <col min="15891" max="15891" width="13.7109375" style="28" customWidth="1"/>
    <col min="15892" max="16129" width="9.140625" style="28"/>
    <col min="16130" max="16130" width="3.5703125" style="28" customWidth="1"/>
    <col min="16131" max="16131" width="13.85546875" style="28" customWidth="1"/>
    <col min="16132" max="16132" width="12.28515625" style="28" bestFit="1" customWidth="1"/>
    <col min="16133" max="16133" width="10.5703125" style="28" customWidth="1"/>
    <col min="16134" max="16134" width="15.28515625" style="28" customWidth="1"/>
    <col min="16135" max="16135" width="14.5703125" style="28" customWidth="1"/>
    <col min="16136" max="16136" width="13.42578125" style="28" customWidth="1"/>
    <col min="16137" max="16137" width="15.140625" style="28" customWidth="1"/>
    <col min="16138" max="16138" width="9.28515625" style="28" customWidth="1"/>
    <col min="16139" max="16139" width="11.85546875" style="28" customWidth="1"/>
    <col min="16140" max="16140" width="14.5703125" style="28" customWidth="1"/>
    <col min="16141" max="16141" width="17" style="28" customWidth="1"/>
    <col min="16142" max="16142" width="10.85546875" style="28" customWidth="1"/>
    <col min="16143" max="16143" width="13.7109375" style="28" customWidth="1"/>
    <col min="16144" max="16144" width="14.5703125" style="28" customWidth="1"/>
    <col min="16145" max="16145" width="17" style="28" customWidth="1"/>
    <col min="16146" max="16146" width="11.85546875" style="28" customWidth="1"/>
    <col min="16147" max="16147" width="13.7109375" style="28" customWidth="1"/>
    <col min="16148" max="16384" width="9.140625" style="28"/>
  </cols>
  <sheetData>
    <row r="1" spans="1:25" s="24" customFormat="1" ht="28.5" x14ac:dyDescent="0.4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ht="19.5" customHeight="1" x14ac:dyDescent="0.25">
      <c r="A2" s="249" t="s">
        <v>36</v>
      </c>
      <c r="B2" s="249"/>
      <c r="C2" s="25"/>
      <c r="D2" s="192"/>
      <c r="E2" s="27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250" t="s">
        <v>37</v>
      </c>
      <c r="R2" s="250"/>
      <c r="S2" s="250"/>
    </row>
    <row r="3" spans="1:25" ht="69" customHeight="1" x14ac:dyDescent="0.2">
      <c r="A3" s="251" t="s">
        <v>189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25" s="29" customFormat="1" ht="31.5" customHeight="1" x14ac:dyDescent="0.25">
      <c r="A4" s="253" t="s">
        <v>1</v>
      </c>
      <c r="B4" s="253" t="s">
        <v>2</v>
      </c>
      <c r="C4" s="254" t="s">
        <v>3</v>
      </c>
      <c r="D4" s="253" t="s">
        <v>4</v>
      </c>
      <c r="E4" s="254" t="s">
        <v>185</v>
      </c>
      <c r="F4" s="254" t="s">
        <v>187</v>
      </c>
      <c r="G4" s="254" t="s">
        <v>112</v>
      </c>
      <c r="H4" s="258" t="s">
        <v>188</v>
      </c>
      <c r="I4" s="258"/>
      <c r="J4" s="258"/>
      <c r="K4" s="259" t="s">
        <v>114</v>
      </c>
      <c r="L4" s="253" t="s">
        <v>186</v>
      </c>
      <c r="M4" s="253"/>
      <c r="N4" s="253"/>
      <c r="O4" s="253"/>
      <c r="P4" s="253" t="s">
        <v>5</v>
      </c>
      <c r="Q4" s="253"/>
      <c r="R4" s="253"/>
      <c r="S4" s="253"/>
    </row>
    <row r="5" spans="1:25" s="29" customFormat="1" ht="15" x14ac:dyDescent="0.25">
      <c r="A5" s="253"/>
      <c r="B5" s="253"/>
      <c r="C5" s="255"/>
      <c r="D5" s="253"/>
      <c r="E5" s="255"/>
      <c r="F5" s="255"/>
      <c r="G5" s="255"/>
      <c r="H5" s="258"/>
      <c r="I5" s="258"/>
      <c r="J5" s="258"/>
      <c r="K5" s="260"/>
      <c r="L5" s="253" t="s">
        <v>6</v>
      </c>
      <c r="M5" s="258" t="s">
        <v>7</v>
      </c>
      <c r="N5" s="258" t="s">
        <v>8</v>
      </c>
      <c r="O5" s="258" t="s">
        <v>9</v>
      </c>
      <c r="P5" s="253" t="s">
        <v>116</v>
      </c>
      <c r="Q5" s="258" t="s">
        <v>10</v>
      </c>
      <c r="R5" s="258" t="s">
        <v>11</v>
      </c>
      <c r="S5" s="258" t="s">
        <v>12</v>
      </c>
    </row>
    <row r="6" spans="1:25" s="29" customFormat="1" ht="142.5" customHeight="1" x14ac:dyDescent="0.25">
      <c r="A6" s="253"/>
      <c r="B6" s="253"/>
      <c r="C6" s="256"/>
      <c r="D6" s="253"/>
      <c r="E6" s="256"/>
      <c r="F6" s="256"/>
      <c r="G6" s="256"/>
      <c r="H6" s="191" t="s">
        <v>13</v>
      </c>
      <c r="I6" s="191" t="s">
        <v>14</v>
      </c>
      <c r="J6" s="191" t="s">
        <v>15</v>
      </c>
      <c r="K6" s="261"/>
      <c r="L6" s="253"/>
      <c r="M6" s="258"/>
      <c r="N6" s="258"/>
      <c r="O6" s="258"/>
      <c r="P6" s="253"/>
      <c r="Q6" s="258"/>
      <c r="R6" s="258"/>
      <c r="S6" s="258"/>
    </row>
    <row r="7" spans="1:25" s="7" customFormat="1" ht="21" customHeight="1" x14ac:dyDescent="0.25">
      <c r="A7" s="4">
        <v>1</v>
      </c>
      <c r="B7" s="4">
        <v>2</v>
      </c>
      <c r="C7" s="4">
        <v>3</v>
      </c>
      <c r="D7" s="4">
        <v>4</v>
      </c>
      <c r="E7" s="5" t="s">
        <v>16</v>
      </c>
      <c r="F7" s="4">
        <v>5</v>
      </c>
      <c r="G7" s="4" t="s">
        <v>17</v>
      </c>
      <c r="H7" s="4">
        <v>6</v>
      </c>
      <c r="I7" s="4">
        <v>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</row>
    <row r="8" spans="1:25" ht="57" customHeight="1" x14ac:dyDescent="0.2">
      <c r="A8" s="31">
        <v>1</v>
      </c>
      <c r="B8" s="31" t="s">
        <v>38</v>
      </c>
      <c r="C8" s="32">
        <v>62</v>
      </c>
      <c r="D8" s="32">
        <v>62</v>
      </c>
      <c r="E8" s="33">
        <v>3990</v>
      </c>
      <c r="F8" s="34">
        <v>16.256944444444446</v>
      </c>
      <c r="G8" s="35">
        <f>'JUNE-2020 I '!G8+F8</f>
        <v>77.37222222222222</v>
      </c>
      <c r="H8" s="35">
        <v>21.033333333333335</v>
      </c>
      <c r="I8" s="35">
        <v>20.411111111111111</v>
      </c>
      <c r="J8" s="35">
        <f>H8+I8</f>
        <v>41.444444444444443</v>
      </c>
      <c r="K8" s="15">
        <f>'JUNE-2020 I '!K8+J8</f>
        <v>159.95069444444445</v>
      </c>
      <c r="L8" s="15">
        <f t="shared" ref="L8:L13" si="0">F8+J8</f>
        <v>57.701388888888886</v>
      </c>
      <c r="M8" s="15">
        <f>L8/C8</f>
        <v>0.9306675627240143</v>
      </c>
      <c r="N8" s="36">
        <f>+((C8*24*31)-J8)/(C8*24*31)*100</f>
        <v>99.910153389601874</v>
      </c>
      <c r="O8" s="36">
        <f>+((C8*24*31)-L8)/(C8*24*31)*100</f>
        <v>99.87491027382741</v>
      </c>
      <c r="P8" s="37">
        <f t="shared" ref="P8:P14" si="1">+G8+K8</f>
        <v>237.32291666666669</v>
      </c>
      <c r="Q8" s="15">
        <f>P8/C8</f>
        <v>3.827788978494624</v>
      </c>
      <c r="R8" s="36">
        <f>+((C8*24*31)-K8)/(C8*24*31)*100</f>
        <v>99.653245979785723</v>
      </c>
      <c r="S8" s="36">
        <f>+((C8*24*31)-(G8+K8))*100/(C8*24*31)</f>
        <v>99.485512234073312</v>
      </c>
      <c r="U8" s="31">
        <v>45</v>
      </c>
      <c r="V8" s="31">
        <v>45</v>
      </c>
      <c r="W8" s="38">
        <v>450</v>
      </c>
      <c r="X8" s="39">
        <v>5.239583333333333</v>
      </c>
      <c r="Y8" s="39">
        <f>X8+'[1]JAN-2019  -I'!Y8</f>
        <v>5.239583333333333</v>
      </c>
    </row>
    <row r="9" spans="1:25" s="45" customFormat="1" ht="57" customHeight="1" x14ac:dyDescent="0.2">
      <c r="A9" s="40">
        <v>2</v>
      </c>
      <c r="B9" s="40" t="s">
        <v>39</v>
      </c>
      <c r="C9" s="41">
        <v>8</v>
      </c>
      <c r="D9" s="41">
        <v>8</v>
      </c>
      <c r="E9" s="41">
        <v>482</v>
      </c>
      <c r="F9" s="42">
        <v>0</v>
      </c>
      <c r="G9" s="35">
        <f>'JUNE-2020 I '!G9+F9</f>
        <v>0</v>
      </c>
      <c r="H9" s="42">
        <v>6.4375</v>
      </c>
      <c r="I9" s="42">
        <v>11.114583333333334</v>
      </c>
      <c r="J9" s="35">
        <f t="shared" ref="J9:J14" si="2">H9+I9</f>
        <v>17.552083333333336</v>
      </c>
      <c r="K9" s="15">
        <f>'JUNE-2020 I '!K9+J9</f>
        <v>50.909722222222221</v>
      </c>
      <c r="L9" s="15">
        <f t="shared" si="0"/>
        <v>17.552083333333336</v>
      </c>
      <c r="M9" s="15">
        <f t="shared" ref="M9:M13" si="3">L9/C9</f>
        <v>2.194010416666667</v>
      </c>
      <c r="N9" s="36">
        <f t="shared" ref="N9:N13" si="4">+((C9*24*31)-J9)/(C9*24*31)*100</f>
        <v>99.705106126792117</v>
      </c>
      <c r="O9" s="36">
        <f t="shared" ref="O9:O13" si="5">+((C9*24*31)-L9)/(C9*24*31)*100</f>
        <v>99.705106126792117</v>
      </c>
      <c r="P9" s="44">
        <f t="shared" si="1"/>
        <v>50.909722222222221</v>
      </c>
      <c r="Q9" s="42">
        <f>P9/C9</f>
        <v>6.3637152777777777</v>
      </c>
      <c r="R9" s="36">
        <f t="shared" ref="R9:R13" si="6">+((C9*24*31)-K9)/(C9*24*31)*100</f>
        <v>99.144661925029865</v>
      </c>
      <c r="S9" s="36">
        <f t="shared" ref="S9:S13" si="7">+((C9*24*31)-(G9+K9))*100/(C9*24*31)</f>
        <v>99.144661925029865</v>
      </c>
      <c r="U9" s="31">
        <v>8</v>
      </c>
      <c r="V9" s="31">
        <v>8</v>
      </c>
      <c r="W9" s="38">
        <v>1</v>
      </c>
      <c r="X9" s="39">
        <v>4.1666666666666664E-2</v>
      </c>
      <c r="Y9" s="39">
        <f>X9+'[1]JAN-2019  -I'!Y9</f>
        <v>4.1666666666666664E-2</v>
      </c>
    </row>
    <row r="10" spans="1:25" s="45" customFormat="1" ht="57" customHeight="1" x14ac:dyDescent="0.2">
      <c r="A10" s="40">
        <v>3</v>
      </c>
      <c r="B10" s="40" t="s">
        <v>40</v>
      </c>
      <c r="C10" s="41">
        <v>16</v>
      </c>
      <c r="D10" s="41">
        <v>16</v>
      </c>
      <c r="E10" s="41">
        <v>1053</v>
      </c>
      <c r="F10" s="42">
        <v>0</v>
      </c>
      <c r="G10" s="35">
        <f>'JUNE-2020 I '!G10+F10</f>
        <v>0</v>
      </c>
      <c r="H10" s="42">
        <v>41.229166666666664</v>
      </c>
      <c r="I10" s="42">
        <v>6.270833333333333</v>
      </c>
      <c r="J10" s="35">
        <f t="shared" si="2"/>
        <v>47.5</v>
      </c>
      <c r="K10" s="15">
        <f>'JUNE-2020 I '!K10+J10</f>
        <v>134.05902777777777</v>
      </c>
      <c r="L10" s="15">
        <f t="shared" si="0"/>
        <v>47.5</v>
      </c>
      <c r="M10" s="15">
        <f t="shared" si="3"/>
        <v>2.96875</v>
      </c>
      <c r="N10" s="36">
        <f t="shared" si="4"/>
        <v>99.600974462365585</v>
      </c>
      <c r="O10" s="36">
        <f t="shared" si="5"/>
        <v>99.600974462365585</v>
      </c>
      <c r="P10" s="44">
        <f t="shared" si="1"/>
        <v>134.05902777777777</v>
      </c>
      <c r="Q10" s="42">
        <f>P10/C10</f>
        <v>8.3786892361111107</v>
      </c>
      <c r="R10" s="36">
        <f t="shared" si="6"/>
        <v>98.873832091920548</v>
      </c>
      <c r="S10" s="36">
        <f t="shared" si="7"/>
        <v>98.873832091920548</v>
      </c>
      <c r="U10" s="31">
        <v>16</v>
      </c>
      <c r="V10" s="31">
        <v>16</v>
      </c>
      <c r="W10" s="38">
        <v>614</v>
      </c>
      <c r="X10" s="39">
        <v>1.7361111111111112E-4</v>
      </c>
      <c r="Y10" s="39">
        <f>X10+'[1]JAN-2019  -I'!Y10</f>
        <v>1.7361111111111112E-4</v>
      </c>
    </row>
    <row r="11" spans="1:25" ht="57" customHeight="1" x14ac:dyDescent="0.2">
      <c r="A11" s="31">
        <v>4</v>
      </c>
      <c r="B11" s="31" t="s">
        <v>41</v>
      </c>
      <c r="C11" s="46">
        <v>4</v>
      </c>
      <c r="D11" s="46">
        <v>4</v>
      </c>
      <c r="E11" s="47">
        <v>462</v>
      </c>
      <c r="F11" s="48">
        <v>0.47916666666666669</v>
      </c>
      <c r="G11" s="35">
        <f>'JUNE-2020 I '!G11+F11</f>
        <v>1.3125</v>
      </c>
      <c r="H11" s="48">
        <v>2.4444444444444442</v>
      </c>
      <c r="I11" s="48">
        <v>3.2104166666666667</v>
      </c>
      <c r="J11" s="35">
        <f t="shared" si="2"/>
        <v>5.6548611111111109</v>
      </c>
      <c r="K11" s="15">
        <f>'JUNE-2020 I '!K11+J11</f>
        <v>17.916666666666668</v>
      </c>
      <c r="L11" s="15">
        <f t="shared" si="0"/>
        <v>6.1340277777777779</v>
      </c>
      <c r="M11" s="15">
        <f t="shared" si="3"/>
        <v>1.5335069444444445</v>
      </c>
      <c r="N11" s="36">
        <f t="shared" si="4"/>
        <v>99.809984505675033</v>
      </c>
      <c r="O11" s="36">
        <f t="shared" si="5"/>
        <v>99.793883475209086</v>
      </c>
      <c r="P11" s="37">
        <f t="shared" si="1"/>
        <v>19.229166666666668</v>
      </c>
      <c r="Q11" s="15">
        <f>P11/C11</f>
        <v>4.807291666666667</v>
      </c>
      <c r="R11" s="36">
        <f t="shared" si="6"/>
        <v>99.397961469534053</v>
      </c>
      <c r="S11" s="36">
        <f t="shared" si="7"/>
        <v>99.353858646953412</v>
      </c>
      <c r="U11" s="49">
        <v>4</v>
      </c>
      <c r="V11" s="49">
        <v>4</v>
      </c>
      <c r="W11" s="50">
        <v>159</v>
      </c>
      <c r="X11" s="51">
        <v>0</v>
      </c>
      <c r="Y11" s="39">
        <f>X11+'[1]JAN-2019  -I'!Y11</f>
        <v>0</v>
      </c>
    </row>
    <row r="12" spans="1:25" ht="57" customHeight="1" x14ac:dyDescent="0.2">
      <c r="A12" s="40">
        <v>5</v>
      </c>
      <c r="B12" s="40" t="s">
        <v>42</v>
      </c>
      <c r="C12" s="52">
        <v>28</v>
      </c>
      <c r="D12" s="53">
        <v>28</v>
      </c>
      <c r="E12" s="53">
        <v>1325</v>
      </c>
      <c r="F12" s="42">
        <v>4.0611111111111109</v>
      </c>
      <c r="G12" s="35">
        <f>'JUNE-2020 I '!G12+F12</f>
        <v>6.1604166666666664</v>
      </c>
      <c r="H12" s="54">
        <v>12.815277777777776</v>
      </c>
      <c r="I12" s="54">
        <v>7.3451388888888864</v>
      </c>
      <c r="J12" s="35">
        <f t="shared" si="2"/>
        <v>20.160416666666663</v>
      </c>
      <c r="K12" s="15">
        <f>'JUNE-2020 I '!K12+J12</f>
        <v>85.21319444444444</v>
      </c>
      <c r="L12" s="15">
        <f t="shared" si="0"/>
        <v>24.221527777777773</v>
      </c>
      <c r="M12" s="15">
        <f t="shared" si="3"/>
        <v>0.86505456349206333</v>
      </c>
      <c r="N12" s="36">
        <f t="shared" si="4"/>
        <v>99.903223806323609</v>
      </c>
      <c r="O12" s="36">
        <f t="shared" si="5"/>
        <v>99.883729225337078</v>
      </c>
      <c r="P12" s="37">
        <f t="shared" si="1"/>
        <v>91.373611111111103</v>
      </c>
      <c r="Q12" s="42">
        <v>5.0452826086956524</v>
      </c>
      <c r="R12" s="36">
        <f t="shared" si="6"/>
        <v>99.590950487497864</v>
      </c>
      <c r="S12" s="36">
        <f t="shared" si="7"/>
        <v>99.561378594896752</v>
      </c>
      <c r="U12" s="55">
        <v>26</v>
      </c>
      <c r="V12" s="56">
        <v>25</v>
      </c>
      <c r="W12" s="56">
        <v>575</v>
      </c>
      <c r="X12" s="57">
        <f>SUM(X7:X11)</f>
        <v>5.2814236111111112</v>
      </c>
      <c r="Y12" s="39">
        <f>X12+'[1]JAN-2019  -I'!Y12</f>
        <v>5.2814236111111112</v>
      </c>
    </row>
    <row r="13" spans="1:25" s="45" customFormat="1" ht="57" customHeight="1" x14ac:dyDescent="0.2">
      <c r="A13" s="40">
        <v>6</v>
      </c>
      <c r="B13" s="40" t="s">
        <v>43</v>
      </c>
      <c r="C13" s="41">
        <v>28</v>
      </c>
      <c r="D13" s="41">
        <v>28</v>
      </c>
      <c r="E13" s="41">
        <v>1616</v>
      </c>
      <c r="F13" s="58">
        <v>0.23472222222222219</v>
      </c>
      <c r="G13" s="35">
        <f>'JUNE-2020 I '!G13+F13</f>
        <v>0.77847222222222212</v>
      </c>
      <c r="H13" s="59">
        <v>26.728472222222223</v>
      </c>
      <c r="I13" s="59">
        <v>12.424999999999999</v>
      </c>
      <c r="J13" s="35">
        <f t="shared" si="2"/>
        <v>39.15347222222222</v>
      </c>
      <c r="K13" s="15">
        <f>'JUNE-2020 I '!K13+J13</f>
        <v>111.01527777777777</v>
      </c>
      <c r="L13" s="15">
        <f t="shared" si="0"/>
        <v>39.388194444444444</v>
      </c>
      <c r="M13" s="15">
        <f t="shared" si="3"/>
        <v>1.4067212301587302</v>
      </c>
      <c r="N13" s="36">
        <f t="shared" si="4"/>
        <v>99.81205130461683</v>
      </c>
      <c r="O13" s="36">
        <f t="shared" si="5"/>
        <v>99.810924565838889</v>
      </c>
      <c r="P13" s="60">
        <f t="shared" si="1"/>
        <v>111.79374999999999</v>
      </c>
      <c r="Q13" s="42">
        <f>P13/C13</f>
        <v>3.9926339285714283</v>
      </c>
      <c r="R13" s="36">
        <f t="shared" si="6"/>
        <v>99.467092560590558</v>
      </c>
      <c r="S13" s="36">
        <f t="shared" si="7"/>
        <v>99.463355654761898</v>
      </c>
      <c r="U13" s="31">
        <v>26</v>
      </c>
      <c r="V13" s="31">
        <v>26</v>
      </c>
      <c r="W13" s="38">
        <v>1061</v>
      </c>
      <c r="X13" s="61">
        <v>2.0833333333333332E-2</v>
      </c>
      <c r="Y13" s="39">
        <f>X13+'[1]JAN-2019  -I'!Y13</f>
        <v>2.0833333333333332E-2</v>
      </c>
    </row>
    <row r="14" spans="1:25" s="66" customFormat="1" ht="58.5" customHeight="1" x14ac:dyDescent="0.2">
      <c r="A14" s="262" t="s">
        <v>15</v>
      </c>
      <c r="B14" s="262"/>
      <c r="C14" s="62">
        <f t="shared" ref="C14:I14" si="8">SUM(C8:C13)</f>
        <v>146</v>
      </c>
      <c r="D14" s="62">
        <f t="shared" si="8"/>
        <v>146</v>
      </c>
      <c r="E14" s="62">
        <f t="shared" si="8"/>
        <v>8928</v>
      </c>
      <c r="F14" s="63">
        <f t="shared" si="8"/>
        <v>21.031944444444445</v>
      </c>
      <c r="G14" s="63">
        <f>SUM(G8:G13)</f>
        <v>85.623611111111103</v>
      </c>
      <c r="H14" s="63">
        <f t="shared" si="8"/>
        <v>110.68819444444445</v>
      </c>
      <c r="I14" s="63">
        <f t="shared" si="8"/>
        <v>60.777083333333337</v>
      </c>
      <c r="J14" s="64">
        <f t="shared" si="2"/>
        <v>171.46527777777777</v>
      </c>
      <c r="K14" s="63">
        <f>SUM(K8:K13)</f>
        <v>559.06458333333342</v>
      </c>
      <c r="L14" s="63">
        <f>SUM(L8:L13)</f>
        <v>192.49722222222223</v>
      </c>
      <c r="M14" s="63">
        <f>L14/C14</f>
        <v>1.3184741248097414</v>
      </c>
      <c r="N14" s="63">
        <f>+((C14*24*31)-J14)/(C14*24*31)*100</f>
        <v>99.842147888332434</v>
      </c>
      <c r="O14" s="63">
        <f>+((C14*24*31)-L14)/(C14*24*31)*100</f>
        <v>99.82278573591266</v>
      </c>
      <c r="P14" s="65">
        <f t="shared" si="1"/>
        <v>644.68819444444455</v>
      </c>
      <c r="Q14" s="63">
        <f>P14/C14</f>
        <v>4.4156725646879762</v>
      </c>
      <c r="R14" s="63">
        <f>+((C14*24*31)-K14)/(C14*24*31)*100</f>
        <v>99.485321307139003</v>
      </c>
      <c r="S14" s="63">
        <f>+((C14*24*31)-(G14+K14))*100/(C14*24*31)</f>
        <v>99.406495623025819</v>
      </c>
    </row>
    <row r="15" spans="1:25" s="67" customFormat="1" ht="132.75" customHeight="1" x14ac:dyDescent="0.2">
      <c r="A15" s="257" t="s">
        <v>44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X15" s="68"/>
    </row>
    <row r="16" spans="1:25" ht="96" customHeight="1" x14ac:dyDescent="0.2">
      <c r="A16" s="257" t="s">
        <v>201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</row>
    <row r="17" spans="5:12" ht="18.75" x14ac:dyDescent="0.2">
      <c r="E17" s="69"/>
    </row>
    <row r="18" spans="5:12" ht="18.75" x14ac:dyDescent="0.2">
      <c r="E18" s="31"/>
    </row>
    <row r="22" spans="5:12" ht="20.25" x14ac:dyDescent="0.3">
      <c r="H22" s="70" t="s">
        <v>46</v>
      </c>
      <c r="I22" s="70">
        <v>98.259722222222209</v>
      </c>
      <c r="J22" s="70" t="s">
        <v>47</v>
      </c>
      <c r="K22" s="70" t="s">
        <v>48</v>
      </c>
      <c r="L22" s="71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77"/>
  <sheetViews>
    <sheetView view="pageBreakPreview" zoomScale="60" workbookViewId="0">
      <selection activeCell="S49" sqref="S49"/>
    </sheetView>
  </sheetViews>
  <sheetFormatPr defaultRowHeight="15.75" x14ac:dyDescent="0.25"/>
  <cols>
    <col min="1" max="1" width="4.140625" style="126" customWidth="1"/>
    <col min="2" max="2" width="20.85546875" style="127" customWidth="1"/>
    <col min="3" max="3" width="12.42578125" style="127" customWidth="1"/>
    <col min="4" max="4" width="8.7109375" style="127" customWidth="1"/>
    <col min="5" max="5" width="11.85546875" style="128" customWidth="1"/>
    <col min="6" max="6" width="13.5703125" style="129" customWidth="1"/>
    <col min="7" max="7" width="13.28515625" style="130" customWidth="1"/>
    <col min="8" max="9" width="15.7109375" style="130" customWidth="1"/>
    <col min="10" max="10" width="15.140625" style="127" customWidth="1"/>
    <col min="11" max="11" width="12.85546875" style="127" customWidth="1"/>
    <col min="12" max="12" width="15" style="127" customWidth="1"/>
    <col min="13" max="13" width="14.5703125" style="127" customWidth="1"/>
    <col min="14" max="14" width="14.140625" style="127" customWidth="1"/>
    <col min="15" max="15" width="15.28515625" style="127" customWidth="1"/>
    <col min="16" max="16" width="16.7109375" style="127" customWidth="1"/>
    <col min="17" max="17" width="15.5703125" style="127" customWidth="1"/>
    <col min="18" max="18" width="13.5703125" style="127" customWidth="1"/>
    <col min="19" max="19" width="14.140625" style="127" customWidth="1"/>
    <col min="20" max="20" width="9.140625" style="127"/>
    <col min="21" max="21" width="15.28515625" style="127" customWidth="1"/>
    <col min="22" max="22" width="13.42578125" style="127" bestFit="1" customWidth="1"/>
    <col min="23" max="257" width="9.140625" style="127"/>
    <col min="258" max="258" width="5.42578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5.42578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5.42578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5.42578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5.42578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5.42578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5.42578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5.42578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5.42578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5.42578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5.42578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5.42578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5.42578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5.42578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5.42578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5.42578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5.42578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5.42578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5.42578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5.42578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5.42578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5.42578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5.42578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5.42578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5.42578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5.42578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5.42578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5.42578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5.42578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5.42578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5.42578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5.42578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5.42578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5.42578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5.42578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5.42578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5.42578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5.42578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5.42578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5.42578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5.42578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5.42578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5.42578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5.42578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5.42578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5.42578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5.42578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5.42578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5.42578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5.42578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5.42578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5.42578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5.42578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5.42578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5.42578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5.42578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5.42578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5.42578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5.42578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5.42578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5.42578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5.42578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5.42578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1" s="73" customFormat="1" ht="39" customHeight="1" x14ac:dyDescent="0.3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21" s="73" customFormat="1" ht="23.25" x14ac:dyDescent="0.35">
      <c r="A2" s="264" t="s">
        <v>49</v>
      </c>
      <c r="B2" s="264"/>
      <c r="C2" s="264"/>
      <c r="D2" s="194"/>
      <c r="E2" s="75"/>
      <c r="F2" s="76"/>
      <c r="G2" s="77"/>
      <c r="H2" s="77"/>
      <c r="I2" s="77"/>
      <c r="J2" s="194"/>
      <c r="K2" s="194"/>
      <c r="L2" s="194"/>
      <c r="M2" s="194"/>
      <c r="N2" s="194"/>
      <c r="O2" s="194"/>
      <c r="P2" s="194"/>
      <c r="Q2" s="265"/>
      <c r="R2" s="265"/>
      <c r="S2" s="194"/>
    </row>
    <row r="3" spans="1:21" s="73" customFormat="1" ht="66.75" customHeight="1" x14ac:dyDescent="0.5">
      <c r="A3" s="266" t="s">
        <v>190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21" s="78" customFormat="1" ht="31.5" customHeight="1" x14ac:dyDescent="0.25">
      <c r="A4" s="268" t="s">
        <v>50</v>
      </c>
      <c r="B4" s="268" t="s">
        <v>51</v>
      </c>
      <c r="C4" s="268" t="s">
        <v>3</v>
      </c>
      <c r="D4" s="271" t="s">
        <v>4</v>
      </c>
      <c r="E4" s="272" t="s">
        <v>191</v>
      </c>
      <c r="F4" s="275" t="s">
        <v>193</v>
      </c>
      <c r="G4" s="272" t="s">
        <v>52</v>
      </c>
      <c r="H4" s="271" t="s">
        <v>192</v>
      </c>
      <c r="I4" s="271"/>
      <c r="J4" s="271"/>
      <c r="K4" s="280" t="s">
        <v>120</v>
      </c>
      <c r="L4" s="271" t="s">
        <v>186</v>
      </c>
      <c r="M4" s="271"/>
      <c r="N4" s="271"/>
      <c r="O4" s="271"/>
      <c r="P4" s="271" t="s">
        <v>5</v>
      </c>
      <c r="Q4" s="271"/>
      <c r="R4" s="271"/>
      <c r="S4" s="271"/>
    </row>
    <row r="5" spans="1:21" s="78" customFormat="1" ht="41.25" customHeight="1" x14ac:dyDescent="0.25">
      <c r="A5" s="269"/>
      <c r="B5" s="269"/>
      <c r="C5" s="269"/>
      <c r="D5" s="271"/>
      <c r="E5" s="273"/>
      <c r="F5" s="276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1" s="78" customFormat="1" ht="73.5" customHeight="1" x14ac:dyDescent="0.25">
      <c r="A6" s="270"/>
      <c r="B6" s="270"/>
      <c r="C6" s="270"/>
      <c r="D6" s="271"/>
      <c r="E6" s="274"/>
      <c r="F6" s="277"/>
      <c r="G6" s="274"/>
      <c r="H6" s="79" t="s">
        <v>53</v>
      </c>
      <c r="I6" s="79" t="s">
        <v>14</v>
      </c>
      <c r="J6" s="193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1" s="84" customFormat="1" ht="19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3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1" s="91" customFormat="1" ht="27.75" customHeight="1" x14ac:dyDescent="0.25">
      <c r="A8" s="85">
        <v>1</v>
      </c>
      <c r="B8" s="85" t="s">
        <v>54</v>
      </c>
      <c r="C8" s="86">
        <v>3</v>
      </c>
      <c r="D8" s="86">
        <v>3</v>
      </c>
      <c r="E8" s="40">
        <v>227</v>
      </c>
      <c r="F8" s="87">
        <v>5.2083333333333336E-2</v>
      </c>
      <c r="G8" s="87">
        <f>'JUNE-2020 II '!G8+F8</f>
        <v>0.1076388888888889</v>
      </c>
      <c r="H8" s="87">
        <v>3.2465277777777781</v>
      </c>
      <c r="I8" s="87">
        <v>1.7951388888888891</v>
      </c>
      <c r="J8" s="88">
        <f>H8+I8</f>
        <v>5.041666666666667</v>
      </c>
      <c r="K8" s="88">
        <f>'JUNE-2020 II '!K8+J8</f>
        <v>18.079861111111114</v>
      </c>
      <c r="L8" s="89">
        <f t="shared" ref="L8:L48" si="0">F8+J8</f>
        <v>5.09375</v>
      </c>
      <c r="M8" s="89">
        <f t="shared" ref="M8:M49" si="1">L8/C8</f>
        <v>1.6979166666666667</v>
      </c>
      <c r="N8" s="89">
        <f>+((C8*24*31)-J8)/(C8*24*31)*100</f>
        <v>99.774118876941458</v>
      </c>
      <c r="O8" s="89">
        <f>+((C8*24*31)-L8)/(C8*24*31)*100</f>
        <v>99.771785394265237</v>
      </c>
      <c r="P8" s="90">
        <f>+G8+K8</f>
        <v>18.187500000000004</v>
      </c>
      <c r="Q8" s="89">
        <f t="shared" ref="Q8:Q49" si="2">P8/C8</f>
        <v>6.0625000000000009</v>
      </c>
      <c r="R8" s="89">
        <f>+((C8*24*31)-K8)/(C8*24*31)*100</f>
        <v>99.189970380326557</v>
      </c>
      <c r="S8" s="89">
        <f>+((C8*24*31)-(G8+K8))*100/(C8*24*31)</f>
        <v>99.185147849462368</v>
      </c>
    </row>
    <row r="9" spans="1:21" s="91" customFormat="1" ht="27.75" customHeight="1" x14ac:dyDescent="0.25">
      <c r="A9" s="85">
        <v>2</v>
      </c>
      <c r="B9" s="85" t="s">
        <v>55</v>
      </c>
      <c r="C9" s="86">
        <v>1</v>
      </c>
      <c r="D9" s="86">
        <v>1</v>
      </c>
      <c r="E9" s="40">
        <v>41</v>
      </c>
      <c r="F9" s="87">
        <v>0.15</v>
      </c>
      <c r="G9" s="87">
        <f>'JUNE-2020 II '!G9+F9</f>
        <v>0.28263888888888888</v>
      </c>
      <c r="H9" s="87">
        <v>0.6333333333333333</v>
      </c>
      <c r="I9" s="87">
        <v>0.84722222222222221</v>
      </c>
      <c r="J9" s="88">
        <f t="shared" ref="J9:J48" si="3">H9+I9</f>
        <v>1.4805555555555556</v>
      </c>
      <c r="K9" s="88">
        <f>'JUNE-2020 II '!K9+J9</f>
        <v>6.0555555555555554</v>
      </c>
      <c r="L9" s="89">
        <f t="shared" si="0"/>
        <v>1.6305555555555555</v>
      </c>
      <c r="M9" s="89">
        <f t="shared" si="1"/>
        <v>1.6305555555555555</v>
      </c>
      <c r="N9" s="89">
        <f t="shared" ref="N9:N48" si="4">+((C9*24*31)-J9)/(C9*24*31)*100</f>
        <v>99.801000597371555</v>
      </c>
      <c r="O9" s="89">
        <f t="shared" ref="O9:O48" si="5">+((C9*24*31)-L9)/(C9*24*31)*100</f>
        <v>99.780839307048979</v>
      </c>
      <c r="P9" s="90">
        <f t="shared" ref="P9:P48" si="6">+G9+K9</f>
        <v>6.3381944444444445</v>
      </c>
      <c r="Q9" s="89">
        <f t="shared" si="2"/>
        <v>6.3381944444444445</v>
      </c>
      <c r="R9" s="89">
        <f t="shared" ref="R9:R48" si="7">+((C9*24*31)-K9)/(C9*24*31)*100</f>
        <v>99.18608124253285</v>
      </c>
      <c r="S9" s="89">
        <f t="shared" ref="S9:S48" si="8">+((C9*24*31)-(G9+K9))*100/(C9*24*31)</f>
        <v>99.148092144563932</v>
      </c>
    </row>
    <row r="10" spans="1:21" s="128" customFormat="1" ht="27.75" customHeight="1" x14ac:dyDescent="0.3">
      <c r="A10" s="131">
        <v>3</v>
      </c>
      <c r="B10" s="131" t="s">
        <v>56</v>
      </c>
      <c r="C10" s="95">
        <v>1</v>
      </c>
      <c r="D10" s="95">
        <v>1</v>
      </c>
      <c r="E10" s="92">
        <v>177</v>
      </c>
      <c r="F10" s="93">
        <v>0.21527777777777779</v>
      </c>
      <c r="G10" s="87">
        <f>'JUNE-2020 II '!G10+F10</f>
        <v>0.40972222222222221</v>
      </c>
      <c r="H10" s="93">
        <v>1.6493055555555556</v>
      </c>
      <c r="I10" s="94">
        <v>5.2951388888888884</v>
      </c>
      <c r="J10" s="94">
        <f t="shared" si="3"/>
        <v>6.9444444444444438</v>
      </c>
      <c r="K10" s="94">
        <f>'JUNE-2020 II '!K10+J10</f>
        <v>38.629166666666663</v>
      </c>
      <c r="L10" s="195">
        <f t="shared" si="0"/>
        <v>7.1597222222222214</v>
      </c>
      <c r="M10" s="195">
        <f t="shared" si="1"/>
        <v>7.1597222222222214</v>
      </c>
      <c r="N10" s="195">
        <f t="shared" si="4"/>
        <v>99.066606929510144</v>
      </c>
      <c r="O10" s="195">
        <f t="shared" si="5"/>
        <v>99.037671744324967</v>
      </c>
      <c r="P10" s="196">
        <f t="shared" si="6"/>
        <v>39.038888888888884</v>
      </c>
      <c r="Q10" s="195">
        <f t="shared" si="2"/>
        <v>39.038888888888884</v>
      </c>
      <c r="R10" s="195">
        <f t="shared" si="7"/>
        <v>94.807907706093204</v>
      </c>
      <c r="S10" s="195">
        <f t="shared" si="8"/>
        <v>94.752837514934285</v>
      </c>
    </row>
    <row r="11" spans="1:21" s="128" customFormat="1" ht="27.75" customHeight="1" x14ac:dyDescent="0.3">
      <c r="A11" s="131">
        <v>4</v>
      </c>
      <c r="B11" s="131" t="s">
        <v>57</v>
      </c>
      <c r="C11" s="95">
        <v>4</v>
      </c>
      <c r="D11" s="95">
        <v>4</v>
      </c>
      <c r="E11" s="92">
        <v>348</v>
      </c>
      <c r="F11" s="93">
        <v>0.49236111111111108</v>
      </c>
      <c r="G11" s="87">
        <f>'JUNE-2020 II '!G11+F11</f>
        <v>2.0909722222222222</v>
      </c>
      <c r="H11" s="93">
        <v>3.75</v>
      </c>
      <c r="I11" s="93">
        <v>5.4722222222222223</v>
      </c>
      <c r="J11" s="94">
        <f t="shared" si="3"/>
        <v>9.2222222222222214</v>
      </c>
      <c r="K11" s="94">
        <f>'JUNE-2020 II '!K11+J11</f>
        <v>40.68611111111111</v>
      </c>
      <c r="L11" s="195">
        <f t="shared" si="0"/>
        <v>9.7145833333333318</v>
      </c>
      <c r="M11" s="195">
        <f t="shared" si="1"/>
        <v>2.4286458333333329</v>
      </c>
      <c r="N11" s="195">
        <f t="shared" si="4"/>
        <v>99.690113500597377</v>
      </c>
      <c r="O11" s="195">
        <f t="shared" si="5"/>
        <v>99.673569108422939</v>
      </c>
      <c r="P11" s="196">
        <f t="shared" si="6"/>
        <v>42.77708333333333</v>
      </c>
      <c r="Q11" s="195">
        <f t="shared" si="2"/>
        <v>10.694270833333333</v>
      </c>
      <c r="R11" s="195">
        <f t="shared" si="7"/>
        <v>98.632859169653514</v>
      </c>
      <c r="S11" s="195">
        <f t="shared" si="8"/>
        <v>98.56259800627241</v>
      </c>
    </row>
    <row r="12" spans="1:21" s="91" customFormat="1" ht="27.75" customHeight="1" x14ac:dyDescent="0.25">
      <c r="A12" s="85">
        <v>6</v>
      </c>
      <c r="B12" s="85" t="s">
        <v>59</v>
      </c>
      <c r="C12" s="40">
        <v>5</v>
      </c>
      <c r="D12" s="86">
        <v>5</v>
      </c>
      <c r="E12" s="95">
        <v>113</v>
      </c>
      <c r="F12" s="94">
        <v>0</v>
      </c>
      <c r="G12" s="87">
        <f>'JUNE-2020 II '!G13+F12</f>
        <v>8.611111111111111E-2</v>
      </c>
      <c r="H12" s="94">
        <v>2.9305555555555554</v>
      </c>
      <c r="I12" s="94">
        <v>4.0131944444444443</v>
      </c>
      <c r="J12" s="88">
        <f t="shared" si="3"/>
        <v>6.9437499999999996</v>
      </c>
      <c r="K12" s="88">
        <f>'JUNE-2020 II '!K13+J12</f>
        <v>58.654166666666669</v>
      </c>
      <c r="L12" s="89">
        <f t="shared" si="0"/>
        <v>6.9437499999999996</v>
      </c>
      <c r="M12" s="89">
        <f t="shared" si="1"/>
        <v>1.3887499999999999</v>
      </c>
      <c r="N12" s="89">
        <f t="shared" si="4"/>
        <v>99.81334005376344</v>
      </c>
      <c r="O12" s="89">
        <f t="shared" si="5"/>
        <v>99.81334005376344</v>
      </c>
      <c r="P12" s="90">
        <f t="shared" si="6"/>
        <v>58.740277777777777</v>
      </c>
      <c r="Q12" s="89">
        <f t="shared" si="2"/>
        <v>11.748055555555556</v>
      </c>
      <c r="R12" s="89">
        <f t="shared" si="7"/>
        <v>98.423275089605738</v>
      </c>
      <c r="S12" s="89">
        <f t="shared" si="8"/>
        <v>98.420960274790914</v>
      </c>
      <c r="U12" s="96"/>
    </row>
    <row r="13" spans="1:21" s="91" customFormat="1" ht="27.75" customHeight="1" x14ac:dyDescent="0.25">
      <c r="A13" s="85">
        <v>7</v>
      </c>
      <c r="B13" s="85" t="s">
        <v>60</v>
      </c>
      <c r="C13" s="40">
        <v>2</v>
      </c>
      <c r="D13" s="86">
        <v>2</v>
      </c>
      <c r="E13" s="95">
        <v>169</v>
      </c>
      <c r="F13" s="94">
        <v>0</v>
      </c>
      <c r="G13" s="87">
        <f>'JUNE-2020 II '!G14+F13</f>
        <v>0.12569444444444444</v>
      </c>
      <c r="H13" s="94">
        <v>1.4166666666666667</v>
      </c>
      <c r="I13" s="94">
        <v>3.0833333333333335</v>
      </c>
      <c r="J13" s="88">
        <f t="shared" si="3"/>
        <v>4.5</v>
      </c>
      <c r="K13" s="88">
        <f>'JUNE-2020 II '!K14+J13</f>
        <v>17.675000000000001</v>
      </c>
      <c r="L13" s="89">
        <f t="shared" si="0"/>
        <v>4.5</v>
      </c>
      <c r="M13" s="89">
        <f t="shared" si="1"/>
        <v>2.25</v>
      </c>
      <c r="N13" s="89">
        <f t="shared" si="4"/>
        <v>99.697580645161281</v>
      </c>
      <c r="O13" s="89">
        <f t="shared" si="5"/>
        <v>99.697580645161281</v>
      </c>
      <c r="P13" s="90">
        <f t="shared" si="6"/>
        <v>17.800694444444446</v>
      </c>
      <c r="Q13" s="89">
        <f t="shared" si="2"/>
        <v>8.9003472222222229</v>
      </c>
      <c r="R13" s="89">
        <f t="shared" si="7"/>
        <v>98.812163978494624</v>
      </c>
      <c r="S13" s="89">
        <f t="shared" si="8"/>
        <v>98.803716771206695</v>
      </c>
    </row>
    <row r="14" spans="1:21" s="91" customFormat="1" ht="27.75" customHeight="1" x14ac:dyDescent="0.25">
      <c r="A14" s="85">
        <v>8</v>
      </c>
      <c r="B14" s="85" t="s">
        <v>61</v>
      </c>
      <c r="C14" s="97">
        <v>2</v>
      </c>
      <c r="D14" s="97">
        <v>2</v>
      </c>
      <c r="E14" s="98">
        <v>177</v>
      </c>
      <c r="F14" s="94">
        <v>0.11319444444444444</v>
      </c>
      <c r="G14" s="87">
        <f>'JUNE-2020 II '!G15+F14</f>
        <v>0.40208333333333329</v>
      </c>
      <c r="H14" s="94">
        <v>4.5277777777777777</v>
      </c>
      <c r="I14" s="94">
        <v>7.0666666666666664</v>
      </c>
      <c r="J14" s="88">
        <f t="shared" si="3"/>
        <v>11.594444444444445</v>
      </c>
      <c r="K14" s="88">
        <f>'JUNE-2020 II '!K15+J14</f>
        <v>31.306944444444444</v>
      </c>
      <c r="L14" s="89">
        <f t="shared" si="0"/>
        <v>11.707638888888889</v>
      </c>
      <c r="M14" s="89">
        <f t="shared" si="1"/>
        <v>5.8538194444444445</v>
      </c>
      <c r="N14" s="89">
        <f t="shared" si="4"/>
        <v>99.220803464755079</v>
      </c>
      <c r="O14" s="89">
        <f t="shared" si="5"/>
        <v>99.21319631123059</v>
      </c>
      <c r="P14" s="90">
        <f t="shared" si="6"/>
        <v>31.709027777777777</v>
      </c>
      <c r="Q14" s="89">
        <f t="shared" si="2"/>
        <v>15.854513888888889</v>
      </c>
      <c r="R14" s="89">
        <f t="shared" si="7"/>
        <v>97.896038679808839</v>
      </c>
      <c r="S14" s="89">
        <f t="shared" si="8"/>
        <v>97.869016950418157</v>
      </c>
    </row>
    <row r="15" spans="1:21" s="91" customFormat="1" ht="27.75" customHeight="1" x14ac:dyDescent="0.25">
      <c r="A15" s="85">
        <v>9</v>
      </c>
      <c r="B15" s="85" t="s">
        <v>62</v>
      </c>
      <c r="C15" s="86">
        <v>2</v>
      </c>
      <c r="D15" s="86">
        <v>2</v>
      </c>
      <c r="E15" s="95">
        <v>199</v>
      </c>
      <c r="F15" s="94">
        <v>4.1666666666666664E-2</v>
      </c>
      <c r="G15" s="87">
        <f>'JUNE-2020 II '!G16+F15</f>
        <v>0.16666666666666666</v>
      </c>
      <c r="H15" s="94">
        <v>0.91666666666666663</v>
      </c>
      <c r="I15" s="94">
        <v>0.91319444444444453</v>
      </c>
      <c r="J15" s="88">
        <f t="shared" si="3"/>
        <v>1.8298611111111112</v>
      </c>
      <c r="K15" s="88">
        <f>'JUNE-2020 II '!K16+J15</f>
        <v>10.697916666666666</v>
      </c>
      <c r="L15" s="89">
        <f t="shared" si="0"/>
        <v>1.8715277777777779</v>
      </c>
      <c r="M15" s="89">
        <f t="shared" si="1"/>
        <v>0.93576388888888895</v>
      </c>
      <c r="N15" s="89">
        <f t="shared" si="4"/>
        <v>99.877025462962962</v>
      </c>
      <c r="O15" s="89">
        <f t="shared" si="5"/>
        <v>99.8742252837515</v>
      </c>
      <c r="P15" s="90">
        <f t="shared" si="6"/>
        <v>10.864583333333332</v>
      </c>
      <c r="Q15" s="89">
        <f t="shared" si="2"/>
        <v>5.4322916666666661</v>
      </c>
      <c r="R15" s="89">
        <f t="shared" si="7"/>
        <v>99.281053987455195</v>
      </c>
      <c r="S15" s="89">
        <f t="shared" si="8"/>
        <v>99.269853270609332</v>
      </c>
    </row>
    <row r="16" spans="1:21" s="91" customFormat="1" ht="27.75" customHeight="1" x14ac:dyDescent="0.25">
      <c r="A16" s="85">
        <v>10</v>
      </c>
      <c r="B16" s="85" t="s">
        <v>63</v>
      </c>
      <c r="C16" s="99">
        <v>1</v>
      </c>
      <c r="D16" s="99">
        <v>1</v>
      </c>
      <c r="E16" s="98">
        <v>39</v>
      </c>
      <c r="F16" s="94">
        <v>8.3333333333333329E-2</v>
      </c>
      <c r="G16" s="87">
        <f>'JUNE-2020 II '!G17+F16</f>
        <v>0.33333333333333331</v>
      </c>
      <c r="H16" s="94">
        <v>0.56944444444444442</v>
      </c>
      <c r="I16" s="94">
        <v>0.82291666666666663</v>
      </c>
      <c r="J16" s="88">
        <f t="shared" si="3"/>
        <v>1.3923611111111112</v>
      </c>
      <c r="K16" s="88">
        <f>'JUNE-2020 II '!K17+J16</f>
        <v>4.6458333333333339</v>
      </c>
      <c r="L16" s="89">
        <f t="shared" si="0"/>
        <v>1.4756944444444444</v>
      </c>
      <c r="M16" s="89">
        <f t="shared" si="1"/>
        <v>1.4756944444444444</v>
      </c>
      <c r="N16" s="89">
        <f t="shared" si="4"/>
        <v>99.812854689366787</v>
      </c>
      <c r="O16" s="89">
        <f t="shared" si="5"/>
        <v>99.80165397252091</v>
      </c>
      <c r="P16" s="90">
        <f t="shared" si="6"/>
        <v>4.979166666666667</v>
      </c>
      <c r="Q16" s="89">
        <f t="shared" si="2"/>
        <v>4.979166666666667</v>
      </c>
      <c r="R16" s="89">
        <f t="shared" si="7"/>
        <v>99.375560035842298</v>
      </c>
      <c r="S16" s="89">
        <f t="shared" si="8"/>
        <v>99.330757168458788</v>
      </c>
    </row>
    <row r="17" spans="1:19" s="91" customFormat="1" ht="27.75" customHeight="1" x14ac:dyDescent="0.25">
      <c r="A17" s="85">
        <v>11</v>
      </c>
      <c r="B17" s="85" t="s">
        <v>64</v>
      </c>
      <c r="C17" s="99">
        <v>1</v>
      </c>
      <c r="D17" s="99">
        <v>1</v>
      </c>
      <c r="E17" s="98">
        <v>21</v>
      </c>
      <c r="F17" s="94">
        <v>0</v>
      </c>
      <c r="G17" s="87">
        <f>'JUNE-2020 II '!G18+F17</f>
        <v>2.4305555555555556E-2</v>
      </c>
      <c r="H17" s="94">
        <v>0.45902777777777781</v>
      </c>
      <c r="I17" s="94">
        <v>1.0125</v>
      </c>
      <c r="J17" s="88">
        <f t="shared" si="3"/>
        <v>1.4715277777777778</v>
      </c>
      <c r="K17" s="88">
        <f>'JUNE-2020 II '!K18+J17</f>
        <v>6.4034722222222218</v>
      </c>
      <c r="L17" s="89">
        <f t="shared" si="0"/>
        <v>1.4715277777777778</v>
      </c>
      <c r="M17" s="89">
        <f t="shared" si="1"/>
        <v>1.4715277777777778</v>
      </c>
      <c r="N17" s="89">
        <f t="shared" si="4"/>
        <v>99.802214008363208</v>
      </c>
      <c r="O17" s="89">
        <f t="shared" si="5"/>
        <v>99.802214008363208</v>
      </c>
      <c r="P17" s="90">
        <f t="shared" si="6"/>
        <v>6.4277777777777771</v>
      </c>
      <c r="Q17" s="89">
        <f t="shared" si="2"/>
        <v>6.4277777777777771</v>
      </c>
      <c r="R17" s="89">
        <f t="shared" si="7"/>
        <v>99.139318249701319</v>
      </c>
      <c r="S17" s="89">
        <f t="shared" si="8"/>
        <v>99.136051373954601</v>
      </c>
    </row>
    <row r="18" spans="1:19" s="91" customFormat="1" ht="27.75" customHeight="1" x14ac:dyDescent="0.25">
      <c r="A18" s="85">
        <v>12</v>
      </c>
      <c r="B18" s="85" t="s">
        <v>65</v>
      </c>
      <c r="C18" s="99">
        <v>1</v>
      </c>
      <c r="D18" s="99">
        <v>1</v>
      </c>
      <c r="E18" s="98">
        <v>37</v>
      </c>
      <c r="F18" s="94">
        <v>0.1875</v>
      </c>
      <c r="G18" s="87">
        <f>'JUNE-2020 II '!G19+F18</f>
        <v>0.75</v>
      </c>
      <c r="H18" s="94">
        <v>0.86805555555555547</v>
      </c>
      <c r="I18" s="94">
        <v>1.7604166666666667</v>
      </c>
      <c r="J18" s="88">
        <f t="shared" si="3"/>
        <v>2.6284722222222223</v>
      </c>
      <c r="K18" s="88">
        <f>'JUNE-2020 II '!K19+J18</f>
        <v>7.7534722222222223</v>
      </c>
      <c r="L18" s="89">
        <f t="shared" si="0"/>
        <v>2.8159722222222223</v>
      </c>
      <c r="M18" s="89">
        <f t="shared" si="1"/>
        <v>2.8159722222222223</v>
      </c>
      <c r="N18" s="89">
        <f t="shared" si="4"/>
        <v>99.646710722819591</v>
      </c>
      <c r="O18" s="89">
        <f t="shared" si="5"/>
        <v>99.621509109916374</v>
      </c>
      <c r="P18" s="90">
        <f t="shared" si="6"/>
        <v>8.5034722222222214</v>
      </c>
      <c r="Q18" s="89">
        <f t="shared" si="2"/>
        <v>8.5034722222222214</v>
      </c>
      <c r="R18" s="89">
        <f t="shared" si="7"/>
        <v>98.957866636798101</v>
      </c>
      <c r="S18" s="89">
        <f t="shared" si="8"/>
        <v>98.85706018518519</v>
      </c>
    </row>
    <row r="19" spans="1:19" s="91" customFormat="1" ht="27.75" customHeight="1" x14ac:dyDescent="0.25">
      <c r="A19" s="85">
        <v>13</v>
      </c>
      <c r="B19" s="85" t="s">
        <v>66</v>
      </c>
      <c r="C19" s="99">
        <v>1</v>
      </c>
      <c r="D19" s="99">
        <v>1</v>
      </c>
      <c r="E19" s="98">
        <v>80</v>
      </c>
      <c r="F19" s="94">
        <v>0.19097222222222221</v>
      </c>
      <c r="G19" s="87">
        <f>'JUNE-2020 II '!G20+F19</f>
        <v>0.76388888888888884</v>
      </c>
      <c r="H19" s="94">
        <v>1.1736111111111112</v>
      </c>
      <c r="I19" s="94">
        <v>2.4826388888888888</v>
      </c>
      <c r="J19" s="88">
        <f t="shared" si="3"/>
        <v>3.65625</v>
      </c>
      <c r="K19" s="88">
        <f>'JUNE-2020 II '!K20+J19</f>
        <v>9.3298611111111107</v>
      </c>
      <c r="L19" s="89">
        <f t="shared" si="0"/>
        <v>3.8472222222222223</v>
      </c>
      <c r="M19" s="89">
        <f t="shared" si="1"/>
        <v>3.8472222222222223</v>
      </c>
      <c r="N19" s="89">
        <f t="shared" si="4"/>
        <v>99.508568548387103</v>
      </c>
      <c r="O19" s="89">
        <f t="shared" si="5"/>
        <v>99.482900238948631</v>
      </c>
      <c r="P19" s="90">
        <f t="shared" si="6"/>
        <v>10.09375</v>
      </c>
      <c r="Q19" s="89">
        <f t="shared" si="2"/>
        <v>10.09375</v>
      </c>
      <c r="R19" s="89">
        <f t="shared" si="7"/>
        <v>98.745986409796899</v>
      </c>
      <c r="S19" s="89">
        <f t="shared" si="8"/>
        <v>98.643313172043008</v>
      </c>
    </row>
    <row r="20" spans="1:19" s="91" customFormat="1" ht="27.75" customHeight="1" x14ac:dyDescent="0.25">
      <c r="A20" s="85">
        <v>14</v>
      </c>
      <c r="B20" s="85" t="s">
        <v>67</v>
      </c>
      <c r="C20" s="99">
        <v>5</v>
      </c>
      <c r="D20" s="99">
        <v>5</v>
      </c>
      <c r="E20" s="98">
        <v>198</v>
      </c>
      <c r="F20" s="94">
        <v>0.27083333333333331</v>
      </c>
      <c r="G20" s="87">
        <f>'JUNE-2020 II '!G21+F20</f>
        <v>1.0833333333333333</v>
      </c>
      <c r="H20" s="94">
        <v>2.0486111111111112</v>
      </c>
      <c r="I20" s="94">
        <v>5.052083333333333</v>
      </c>
      <c r="J20" s="88">
        <f t="shared" si="3"/>
        <v>7.1006944444444446</v>
      </c>
      <c r="K20" s="88">
        <f>'JUNE-2020 II '!K21+J20</f>
        <v>23.447916666666664</v>
      </c>
      <c r="L20" s="89">
        <f t="shared" si="0"/>
        <v>7.3715277777777777</v>
      </c>
      <c r="M20" s="89">
        <f t="shared" si="1"/>
        <v>1.4743055555555555</v>
      </c>
      <c r="N20" s="89">
        <f t="shared" si="4"/>
        <v>99.809121117084828</v>
      </c>
      <c r="O20" s="89">
        <f t="shared" si="5"/>
        <v>99.801840651135009</v>
      </c>
      <c r="P20" s="90">
        <f t="shared" si="6"/>
        <v>24.531249999999996</v>
      </c>
      <c r="Q20" s="89">
        <f t="shared" si="2"/>
        <v>4.9062499999999991</v>
      </c>
      <c r="R20" s="89">
        <f t="shared" si="7"/>
        <v>99.369679659498217</v>
      </c>
      <c r="S20" s="89">
        <f t="shared" si="8"/>
        <v>99.340557795698928</v>
      </c>
    </row>
    <row r="21" spans="1:19" s="91" customFormat="1" ht="27.75" customHeight="1" x14ac:dyDescent="0.3">
      <c r="A21" s="85">
        <v>15</v>
      </c>
      <c r="B21" s="85" t="s">
        <v>68</v>
      </c>
      <c r="C21" s="100">
        <v>1</v>
      </c>
      <c r="D21" s="86">
        <v>1</v>
      </c>
      <c r="E21" s="92">
        <v>77</v>
      </c>
      <c r="F21" s="93">
        <v>0.47916666666666669</v>
      </c>
      <c r="G21" s="87">
        <f>'JUNE-2020 II '!G22+F21</f>
        <v>1.3125</v>
      </c>
      <c r="H21" s="93">
        <v>1.0993055555555555</v>
      </c>
      <c r="I21" s="93">
        <v>0.21388888888888891</v>
      </c>
      <c r="J21" s="88">
        <f t="shared" si="3"/>
        <v>1.3131944444444446</v>
      </c>
      <c r="K21" s="88">
        <f>'JUNE-2020 II '!K22+J21</f>
        <v>5.0729166666666661</v>
      </c>
      <c r="L21" s="89">
        <f t="shared" si="0"/>
        <v>1.7923611111111113</v>
      </c>
      <c r="M21" s="89">
        <f t="shared" si="1"/>
        <v>1.7923611111111113</v>
      </c>
      <c r="N21" s="89">
        <f t="shared" si="4"/>
        <v>99.823495370370381</v>
      </c>
      <c r="O21" s="89">
        <f t="shared" si="5"/>
        <v>99.759091248506579</v>
      </c>
      <c r="P21" s="90">
        <f t="shared" si="6"/>
        <v>6.3854166666666661</v>
      </c>
      <c r="Q21" s="89">
        <f t="shared" si="2"/>
        <v>6.3854166666666661</v>
      </c>
      <c r="R21" s="89">
        <f t="shared" si="7"/>
        <v>99.318156362007173</v>
      </c>
      <c r="S21" s="89">
        <f t="shared" si="8"/>
        <v>99.141745071684596</v>
      </c>
    </row>
    <row r="22" spans="1:19" s="91" customFormat="1" ht="27.75" customHeight="1" x14ac:dyDescent="0.3">
      <c r="A22" s="85">
        <v>16</v>
      </c>
      <c r="B22" s="85" t="s">
        <v>69</v>
      </c>
      <c r="C22" s="100">
        <v>1</v>
      </c>
      <c r="D22" s="86">
        <v>1</v>
      </c>
      <c r="E22" s="92">
        <v>34</v>
      </c>
      <c r="F22" s="93">
        <v>0.47916666666666669</v>
      </c>
      <c r="G22" s="87">
        <f>'JUNE-2020 II '!G23+F22</f>
        <v>1.3125</v>
      </c>
      <c r="H22" s="93">
        <v>0.66319444444444442</v>
      </c>
      <c r="I22" s="93">
        <v>0.34027777777777773</v>
      </c>
      <c r="J22" s="88">
        <f t="shared" si="3"/>
        <v>1.0034722222222221</v>
      </c>
      <c r="K22" s="88">
        <f>'JUNE-2020 II '!K23+J22</f>
        <v>3.7986111111111107</v>
      </c>
      <c r="L22" s="89">
        <f t="shared" si="0"/>
        <v>1.4826388888888888</v>
      </c>
      <c r="M22" s="89">
        <f t="shared" si="1"/>
        <v>1.4826388888888888</v>
      </c>
      <c r="N22" s="89">
        <f t="shared" si="4"/>
        <v>99.86512470131423</v>
      </c>
      <c r="O22" s="89">
        <f t="shared" si="5"/>
        <v>99.800720579450413</v>
      </c>
      <c r="P22" s="90">
        <f t="shared" si="6"/>
        <v>5.1111111111111107</v>
      </c>
      <c r="Q22" s="89">
        <f t="shared" si="2"/>
        <v>5.1111111111111107</v>
      </c>
      <c r="R22" s="89">
        <f t="shared" si="7"/>
        <v>99.489433990442052</v>
      </c>
      <c r="S22" s="89">
        <f t="shared" si="8"/>
        <v>99.313022700119475</v>
      </c>
    </row>
    <row r="23" spans="1:19" s="91" customFormat="1" ht="27.75" customHeight="1" x14ac:dyDescent="0.3">
      <c r="A23" s="85">
        <v>17</v>
      </c>
      <c r="B23" s="85" t="s">
        <v>70</v>
      </c>
      <c r="C23" s="100">
        <v>2</v>
      </c>
      <c r="D23" s="86">
        <v>2</v>
      </c>
      <c r="E23" s="92">
        <v>222</v>
      </c>
      <c r="F23" s="93">
        <v>0.41666666666666669</v>
      </c>
      <c r="G23" s="87">
        <f>'JUNE-2020 II '!G24+F23</f>
        <v>1.5000000000000002</v>
      </c>
      <c r="H23" s="93">
        <v>2</v>
      </c>
      <c r="I23" s="93">
        <v>4.3861111111111111</v>
      </c>
      <c r="J23" s="88">
        <f t="shared" si="3"/>
        <v>6.3861111111111111</v>
      </c>
      <c r="K23" s="88">
        <f>'JUNE-2020 II '!K24+J23</f>
        <v>14.020138888888889</v>
      </c>
      <c r="L23" s="89">
        <f t="shared" si="0"/>
        <v>6.802777777777778</v>
      </c>
      <c r="M23" s="89">
        <f t="shared" si="1"/>
        <v>3.401388888888889</v>
      </c>
      <c r="N23" s="89">
        <f t="shared" si="4"/>
        <v>99.570825866188756</v>
      </c>
      <c r="O23" s="89">
        <f t="shared" si="5"/>
        <v>99.542824074074076</v>
      </c>
      <c r="P23" s="90">
        <f t="shared" si="6"/>
        <v>15.520138888888889</v>
      </c>
      <c r="Q23" s="89">
        <f t="shared" si="2"/>
        <v>7.7600694444444445</v>
      </c>
      <c r="R23" s="89">
        <f t="shared" si="7"/>
        <v>99.05778636499403</v>
      </c>
      <c r="S23" s="89">
        <f t="shared" si="8"/>
        <v>98.956979913381133</v>
      </c>
    </row>
    <row r="24" spans="1:19" s="91" customFormat="1" ht="27.75" customHeight="1" x14ac:dyDescent="0.25">
      <c r="A24" s="85">
        <v>18</v>
      </c>
      <c r="B24" s="85" t="s">
        <v>71</v>
      </c>
      <c r="C24" s="31">
        <v>4</v>
      </c>
      <c r="D24" s="86">
        <v>4</v>
      </c>
      <c r="E24" s="101">
        <v>98</v>
      </c>
      <c r="F24" s="102">
        <v>0.5</v>
      </c>
      <c r="G24" s="87">
        <f>'JUNE-2020 II '!G25+F24</f>
        <v>0.93694444444444447</v>
      </c>
      <c r="H24" s="102">
        <v>0.9</v>
      </c>
      <c r="I24" s="102">
        <v>1.2</v>
      </c>
      <c r="J24" s="88">
        <f t="shared" si="3"/>
        <v>2.1</v>
      </c>
      <c r="K24" s="88">
        <f>'JUNE-2020 II '!K25+J24</f>
        <v>4.6419444444444444</v>
      </c>
      <c r="L24" s="89">
        <f t="shared" si="0"/>
        <v>2.6</v>
      </c>
      <c r="M24" s="89">
        <f t="shared" si="1"/>
        <v>0.65</v>
      </c>
      <c r="N24" s="89">
        <f t="shared" si="4"/>
        <v>99.929435483870961</v>
      </c>
      <c r="O24" s="89">
        <f t="shared" si="5"/>
        <v>99.912634408602159</v>
      </c>
      <c r="P24" s="90">
        <f t="shared" si="6"/>
        <v>5.5788888888888888</v>
      </c>
      <c r="Q24" s="89">
        <f t="shared" si="2"/>
        <v>1.3947222222222222</v>
      </c>
      <c r="R24" s="89">
        <f t="shared" si="7"/>
        <v>99.844020683990436</v>
      </c>
      <c r="S24" s="89">
        <f t="shared" si="8"/>
        <v>99.812537335722823</v>
      </c>
    </row>
    <row r="25" spans="1:19" s="91" customFormat="1" ht="27.75" customHeight="1" x14ac:dyDescent="0.25">
      <c r="A25" s="85">
        <v>19</v>
      </c>
      <c r="B25" s="85" t="s">
        <v>72</v>
      </c>
      <c r="C25" s="40">
        <v>2</v>
      </c>
      <c r="D25" s="86">
        <v>2</v>
      </c>
      <c r="E25" s="101">
        <v>73</v>
      </c>
      <c r="F25" s="102">
        <v>0.3</v>
      </c>
      <c r="G25" s="87">
        <f>'JUNE-2020 II '!G26+F25</f>
        <v>0.44694444444444442</v>
      </c>
      <c r="H25" s="102">
        <v>0.5</v>
      </c>
      <c r="I25" s="102">
        <v>0.8</v>
      </c>
      <c r="J25" s="88">
        <f t="shared" si="3"/>
        <v>1.3</v>
      </c>
      <c r="K25" s="88">
        <f>'JUNE-2020 II '!K26+J25</f>
        <v>2.6294444444444443</v>
      </c>
      <c r="L25" s="89">
        <f t="shared" si="0"/>
        <v>1.6</v>
      </c>
      <c r="M25" s="89">
        <f t="shared" si="1"/>
        <v>0.8</v>
      </c>
      <c r="N25" s="89">
        <f t="shared" si="4"/>
        <v>99.912634408602159</v>
      </c>
      <c r="O25" s="89">
        <f t="shared" si="5"/>
        <v>99.892473118279582</v>
      </c>
      <c r="P25" s="90">
        <f t="shared" si="6"/>
        <v>3.0763888888888888</v>
      </c>
      <c r="Q25" s="89">
        <f t="shared" si="2"/>
        <v>1.5381944444444444</v>
      </c>
      <c r="R25" s="89">
        <f t="shared" si="7"/>
        <v>99.823290023894856</v>
      </c>
      <c r="S25" s="89">
        <f t="shared" si="8"/>
        <v>99.793253434886495</v>
      </c>
    </row>
    <row r="26" spans="1:19" s="91" customFormat="1" ht="27.75" customHeight="1" x14ac:dyDescent="0.25">
      <c r="A26" s="85">
        <v>19</v>
      </c>
      <c r="B26" s="85" t="s">
        <v>73</v>
      </c>
      <c r="C26" s="31">
        <v>6</v>
      </c>
      <c r="D26" s="86">
        <v>6</v>
      </c>
      <c r="E26" s="95">
        <v>107</v>
      </c>
      <c r="F26" s="102">
        <v>0.8</v>
      </c>
      <c r="G26" s="87">
        <f>'JUNE-2020 II '!G27+F26</f>
        <v>1.4916666666666667</v>
      </c>
      <c r="H26" s="102">
        <v>1.1000000000000001</v>
      </c>
      <c r="I26" s="102">
        <v>1.5</v>
      </c>
      <c r="J26" s="88">
        <f t="shared" si="3"/>
        <v>2.6</v>
      </c>
      <c r="K26" s="88">
        <f>'JUNE-2020 II '!K27+J26</f>
        <v>5.7572222222222225</v>
      </c>
      <c r="L26" s="89">
        <f t="shared" si="0"/>
        <v>3.4000000000000004</v>
      </c>
      <c r="M26" s="89">
        <f t="shared" si="1"/>
        <v>0.56666666666666676</v>
      </c>
      <c r="N26" s="89">
        <f t="shared" si="4"/>
        <v>99.94175627240142</v>
      </c>
      <c r="O26" s="89">
        <f t="shared" si="5"/>
        <v>99.923835125448036</v>
      </c>
      <c r="P26" s="90">
        <f t="shared" si="6"/>
        <v>7.2488888888888887</v>
      </c>
      <c r="Q26" s="89">
        <f t="shared" si="2"/>
        <v>1.2081481481481482</v>
      </c>
      <c r="R26" s="89">
        <f t="shared" si="7"/>
        <v>99.871029968140178</v>
      </c>
      <c r="S26" s="89">
        <f t="shared" si="8"/>
        <v>99.837614496216631</v>
      </c>
    </row>
    <row r="27" spans="1:19" s="91" customFormat="1" ht="27.75" customHeight="1" x14ac:dyDescent="0.25">
      <c r="A27" s="85">
        <v>20</v>
      </c>
      <c r="B27" s="85" t="s">
        <v>74</v>
      </c>
      <c r="C27" s="31">
        <v>5</v>
      </c>
      <c r="D27" s="31">
        <v>5</v>
      </c>
      <c r="E27" s="40">
        <v>371</v>
      </c>
      <c r="F27" s="103">
        <v>8.5416666666666655E-2</v>
      </c>
      <c r="G27" s="87">
        <f>'JUNE-2020 II '!G28+F27</f>
        <v>0.7680555555555556</v>
      </c>
      <c r="H27" s="103">
        <v>2.1444444444444444</v>
      </c>
      <c r="I27" s="103">
        <v>4.125</v>
      </c>
      <c r="J27" s="88">
        <f t="shared" si="3"/>
        <v>6.2694444444444439</v>
      </c>
      <c r="K27" s="88">
        <f>'JUNE-2020 II '!K28+J27</f>
        <v>24.856250000000003</v>
      </c>
      <c r="L27" s="89">
        <f t="shared" si="0"/>
        <v>6.3548611111111102</v>
      </c>
      <c r="M27" s="89">
        <f t="shared" si="1"/>
        <v>1.2709722222222219</v>
      </c>
      <c r="N27" s="89">
        <f t="shared" si="4"/>
        <v>99.831466547192349</v>
      </c>
      <c r="O27" s="89">
        <f t="shared" si="5"/>
        <v>99.829170400238951</v>
      </c>
      <c r="P27" s="90">
        <f t="shared" si="6"/>
        <v>25.624305555555559</v>
      </c>
      <c r="Q27" s="89">
        <f t="shared" si="2"/>
        <v>5.1248611111111115</v>
      </c>
      <c r="R27" s="89">
        <f t="shared" si="7"/>
        <v>99.331821236559151</v>
      </c>
      <c r="S27" s="89">
        <f t="shared" si="8"/>
        <v>99.311174581839907</v>
      </c>
    </row>
    <row r="28" spans="1:19" s="91" customFormat="1" ht="27.75" customHeight="1" x14ac:dyDescent="0.25">
      <c r="A28" s="85">
        <v>21</v>
      </c>
      <c r="B28" s="85" t="s">
        <v>75</v>
      </c>
      <c r="C28" s="31">
        <v>2</v>
      </c>
      <c r="D28" s="32">
        <v>2</v>
      </c>
      <c r="E28" s="41">
        <v>240</v>
      </c>
      <c r="F28" s="104">
        <v>0.18333333333333335</v>
      </c>
      <c r="G28" s="87">
        <f>'JUNE-2020 II '!G29+F28</f>
        <v>0.58472222222222225</v>
      </c>
      <c r="H28" s="104">
        <v>0.41736111111111113</v>
      </c>
      <c r="I28" s="104">
        <v>2.7208333333333332</v>
      </c>
      <c r="J28" s="88">
        <f t="shared" si="3"/>
        <v>3.1381944444444443</v>
      </c>
      <c r="K28" s="88">
        <f>'JUNE-2020 II '!K29+J28</f>
        <v>10.854166666666666</v>
      </c>
      <c r="L28" s="89">
        <f t="shared" si="0"/>
        <v>3.3215277777777779</v>
      </c>
      <c r="M28" s="89">
        <f t="shared" si="1"/>
        <v>1.6607638888888889</v>
      </c>
      <c r="N28" s="89">
        <f t="shared" si="4"/>
        <v>99.789099835722823</v>
      </c>
      <c r="O28" s="89">
        <f t="shared" si="5"/>
        <v>99.776779047192349</v>
      </c>
      <c r="P28" s="90">
        <f t="shared" si="6"/>
        <v>11.438888888888888</v>
      </c>
      <c r="Q28" s="89">
        <f t="shared" si="2"/>
        <v>5.7194444444444441</v>
      </c>
      <c r="R28" s="89">
        <f t="shared" si="7"/>
        <v>99.270553315412187</v>
      </c>
      <c r="S28" s="89">
        <f t="shared" si="8"/>
        <v>99.231257467144573</v>
      </c>
    </row>
    <row r="29" spans="1:19" s="91" customFormat="1" ht="27.75" customHeight="1" x14ac:dyDescent="0.25">
      <c r="A29" s="85">
        <v>22</v>
      </c>
      <c r="B29" s="85" t="s">
        <v>76</v>
      </c>
      <c r="C29" s="86">
        <v>1</v>
      </c>
      <c r="D29" s="32">
        <v>1</v>
      </c>
      <c r="E29" s="41">
        <v>89</v>
      </c>
      <c r="F29" s="104">
        <v>0</v>
      </c>
      <c r="G29" s="87">
        <f>'JUNE-2020 II '!G30+F29</f>
        <v>0</v>
      </c>
      <c r="H29" s="104">
        <v>0.80555555555555547</v>
      </c>
      <c r="I29" s="104">
        <v>0.29930555555555555</v>
      </c>
      <c r="J29" s="88">
        <f t="shared" si="3"/>
        <v>1.1048611111111111</v>
      </c>
      <c r="K29" s="88">
        <f>'JUNE-2020 II '!K30+J29</f>
        <v>6.4083333333333332</v>
      </c>
      <c r="L29" s="89">
        <f t="shared" si="0"/>
        <v>1.1048611111111111</v>
      </c>
      <c r="M29" s="89">
        <f t="shared" si="1"/>
        <v>1.1048611111111111</v>
      </c>
      <c r="N29" s="89">
        <f t="shared" si="4"/>
        <v>99.851497162485074</v>
      </c>
      <c r="O29" s="89">
        <f t="shared" si="5"/>
        <v>99.851497162485074</v>
      </c>
      <c r="P29" s="90">
        <f t="shared" si="6"/>
        <v>6.4083333333333332</v>
      </c>
      <c r="Q29" s="89">
        <f t="shared" si="2"/>
        <v>6.4083333333333332</v>
      </c>
      <c r="R29" s="89">
        <f t="shared" si="7"/>
        <v>99.138664874551978</v>
      </c>
      <c r="S29" s="89">
        <f t="shared" si="8"/>
        <v>99.138664874551978</v>
      </c>
    </row>
    <row r="30" spans="1:19" s="91" customFormat="1" ht="27.75" customHeight="1" x14ac:dyDescent="0.25">
      <c r="A30" s="85">
        <v>23</v>
      </c>
      <c r="B30" s="85" t="s">
        <v>77</v>
      </c>
      <c r="C30" s="86">
        <v>2</v>
      </c>
      <c r="D30" s="32">
        <v>2</v>
      </c>
      <c r="E30" s="41">
        <v>164</v>
      </c>
      <c r="F30" s="104">
        <v>0.1111111111111111</v>
      </c>
      <c r="G30" s="87">
        <f>'JUNE-2020 II '!G31+F30</f>
        <v>0.69791666666666674</v>
      </c>
      <c r="H30" s="104">
        <v>2.2465277777777777</v>
      </c>
      <c r="I30" s="104">
        <v>1.125</v>
      </c>
      <c r="J30" s="88">
        <f t="shared" si="3"/>
        <v>3.3715277777777777</v>
      </c>
      <c r="K30" s="88">
        <f>'JUNE-2020 II '!K31+J30</f>
        <v>10.496527777777779</v>
      </c>
      <c r="L30" s="89">
        <f t="shared" si="0"/>
        <v>3.4826388888888888</v>
      </c>
      <c r="M30" s="89">
        <f t="shared" si="1"/>
        <v>1.7413194444444444</v>
      </c>
      <c r="N30" s="89">
        <f t="shared" si="4"/>
        <v>99.773418832138589</v>
      </c>
      <c r="O30" s="89">
        <f t="shared" si="5"/>
        <v>99.76595168757467</v>
      </c>
      <c r="P30" s="90">
        <f t="shared" si="6"/>
        <v>11.194444444444445</v>
      </c>
      <c r="Q30" s="89">
        <f t="shared" si="2"/>
        <v>5.5972222222222223</v>
      </c>
      <c r="R30" s="89">
        <f t="shared" si="7"/>
        <v>99.294588186977293</v>
      </c>
      <c r="S30" s="89">
        <f t="shared" si="8"/>
        <v>99.24768518518519</v>
      </c>
    </row>
    <row r="31" spans="1:19" s="91" customFormat="1" ht="27.75" customHeight="1" x14ac:dyDescent="0.25">
      <c r="A31" s="85">
        <v>24</v>
      </c>
      <c r="B31" s="85" t="s">
        <v>78</v>
      </c>
      <c r="C31" s="86">
        <v>1</v>
      </c>
      <c r="D31" s="40">
        <v>1</v>
      </c>
      <c r="E31" s="40">
        <v>216</v>
      </c>
      <c r="F31" s="103">
        <v>0.12708333333333333</v>
      </c>
      <c r="G31" s="87">
        <f>'JUNE-2020 II '!G32+F31</f>
        <v>0.56111111111111145</v>
      </c>
      <c r="H31" s="103">
        <v>1.8173611111111112</v>
      </c>
      <c r="I31" s="103">
        <v>2.7777777777777776E-2</v>
      </c>
      <c r="J31" s="88">
        <f t="shared" si="3"/>
        <v>1.8451388888888889</v>
      </c>
      <c r="K31" s="88">
        <f>'JUNE-2020 II '!K32+J31</f>
        <v>7.979861111111112</v>
      </c>
      <c r="L31" s="89">
        <f t="shared" si="0"/>
        <v>1.9722222222222223</v>
      </c>
      <c r="M31" s="89">
        <f t="shared" si="1"/>
        <v>1.9722222222222223</v>
      </c>
      <c r="N31" s="89">
        <f t="shared" si="4"/>
        <v>99.751997461170845</v>
      </c>
      <c r="O31" s="89">
        <f t="shared" si="5"/>
        <v>99.734916367980887</v>
      </c>
      <c r="P31" s="90">
        <f t="shared" si="6"/>
        <v>8.5409722222222229</v>
      </c>
      <c r="Q31" s="89">
        <f t="shared" si="2"/>
        <v>8.5409722222222229</v>
      </c>
      <c r="R31" s="89">
        <f t="shared" si="7"/>
        <v>98.927438022700116</v>
      </c>
      <c r="S31" s="89">
        <f t="shared" si="8"/>
        <v>98.85201986260455</v>
      </c>
    </row>
    <row r="32" spans="1:19" s="91" customFormat="1" ht="27.75" customHeight="1" x14ac:dyDescent="0.25">
      <c r="A32" s="85">
        <v>25</v>
      </c>
      <c r="B32" s="85" t="s">
        <v>79</v>
      </c>
      <c r="C32" s="86">
        <v>4</v>
      </c>
      <c r="D32" s="86">
        <v>4</v>
      </c>
      <c r="E32" s="95">
        <v>654</v>
      </c>
      <c r="F32" s="105">
        <v>0</v>
      </c>
      <c r="G32" s="87">
        <f>'JUNE-2020 II '!G33+F32</f>
        <v>0.3298611111111111</v>
      </c>
      <c r="H32" s="105">
        <v>6.7436342592592595</v>
      </c>
      <c r="I32" s="105">
        <v>5.9048611111111109</v>
      </c>
      <c r="J32" s="88">
        <f t="shared" si="3"/>
        <v>12.64849537037037</v>
      </c>
      <c r="K32" s="88">
        <f>'JUNE-2020 II '!K33+J32</f>
        <v>35.735300925925927</v>
      </c>
      <c r="L32" s="89">
        <f t="shared" si="0"/>
        <v>12.64849537037037</v>
      </c>
      <c r="M32" s="89">
        <f t="shared" si="1"/>
        <v>3.1621238425925924</v>
      </c>
      <c r="N32" s="89">
        <f t="shared" si="4"/>
        <v>99.574983354490243</v>
      </c>
      <c r="O32" s="89">
        <f t="shared" si="5"/>
        <v>99.574983354490243</v>
      </c>
      <c r="P32" s="90">
        <f t="shared" si="6"/>
        <v>36.065162037037041</v>
      </c>
      <c r="Q32" s="89">
        <f t="shared" si="2"/>
        <v>9.0162905092592602</v>
      </c>
      <c r="R32" s="89">
        <f t="shared" si="7"/>
        <v>98.799217038779375</v>
      </c>
      <c r="S32" s="89">
        <f t="shared" si="8"/>
        <v>98.788132996067304</v>
      </c>
    </row>
    <row r="33" spans="1:19" s="91" customFormat="1" ht="27.75" customHeight="1" x14ac:dyDescent="0.25">
      <c r="A33" s="85">
        <v>26</v>
      </c>
      <c r="B33" s="85" t="s">
        <v>80</v>
      </c>
      <c r="C33" s="86">
        <v>3</v>
      </c>
      <c r="D33" s="86">
        <v>3</v>
      </c>
      <c r="E33" s="95">
        <v>381</v>
      </c>
      <c r="F33" s="105">
        <v>0</v>
      </c>
      <c r="G33" s="87">
        <f>'JUNE-2020 II '!G34+F33</f>
        <v>0</v>
      </c>
      <c r="H33" s="105">
        <v>3.9201388888888888</v>
      </c>
      <c r="I33" s="105">
        <v>3.932638888888889</v>
      </c>
      <c r="J33" s="88">
        <f t="shared" si="3"/>
        <v>7.8527777777777779</v>
      </c>
      <c r="K33" s="88">
        <f>'JUNE-2020 II '!K34+J33</f>
        <v>31.243055555555554</v>
      </c>
      <c r="L33" s="89">
        <f t="shared" si="0"/>
        <v>7.8527777777777779</v>
      </c>
      <c r="M33" s="89">
        <f t="shared" si="1"/>
        <v>2.6175925925925925</v>
      </c>
      <c r="N33" s="89">
        <f t="shared" si="4"/>
        <v>99.648173038630034</v>
      </c>
      <c r="O33" s="89">
        <f t="shared" si="5"/>
        <v>99.648173038630034</v>
      </c>
      <c r="P33" s="90">
        <f t="shared" si="6"/>
        <v>31.243055555555554</v>
      </c>
      <c r="Q33" s="89">
        <f t="shared" si="2"/>
        <v>10.414351851851851</v>
      </c>
      <c r="R33" s="89">
        <f t="shared" si="7"/>
        <v>98.600221525288717</v>
      </c>
      <c r="S33" s="89">
        <f t="shared" si="8"/>
        <v>98.600221525288731</v>
      </c>
    </row>
    <row r="34" spans="1:19" s="91" customFormat="1" ht="27.75" customHeight="1" x14ac:dyDescent="0.25">
      <c r="A34" s="85">
        <v>27</v>
      </c>
      <c r="B34" s="106" t="s">
        <v>81</v>
      </c>
      <c r="C34" s="31">
        <v>3</v>
      </c>
      <c r="D34" s="107">
        <v>3</v>
      </c>
      <c r="E34" s="108">
        <v>129</v>
      </c>
      <c r="F34" s="109">
        <v>0</v>
      </c>
      <c r="G34" s="87">
        <f>'JUNE-2020 II '!G35+F34</f>
        <v>0</v>
      </c>
      <c r="H34" s="94">
        <v>0.72916666666666663</v>
      </c>
      <c r="I34" s="94">
        <v>1.9583333333333333</v>
      </c>
      <c r="J34" s="88">
        <f t="shared" si="3"/>
        <v>2.6875</v>
      </c>
      <c r="K34" s="88">
        <f>'JUNE-2020 II '!K35+J34</f>
        <v>49.43472222222222</v>
      </c>
      <c r="L34" s="89">
        <f t="shared" si="0"/>
        <v>2.6875</v>
      </c>
      <c r="M34" s="89">
        <f t="shared" si="1"/>
        <v>0.89583333333333337</v>
      </c>
      <c r="N34" s="89">
        <f t="shared" si="4"/>
        <v>99.879592293906811</v>
      </c>
      <c r="O34" s="89">
        <f t="shared" si="5"/>
        <v>99.879592293906811</v>
      </c>
      <c r="P34" s="90">
        <f t="shared" si="6"/>
        <v>49.43472222222222</v>
      </c>
      <c r="Q34" s="89">
        <f t="shared" si="2"/>
        <v>16.478240740740741</v>
      </c>
      <c r="R34" s="89">
        <f t="shared" si="7"/>
        <v>97.785182696136999</v>
      </c>
      <c r="S34" s="89">
        <f t="shared" si="8"/>
        <v>97.785182696136999</v>
      </c>
    </row>
    <row r="35" spans="1:19" s="91" customFormat="1" ht="27.75" customHeight="1" x14ac:dyDescent="0.25">
      <c r="A35" s="85">
        <v>28</v>
      </c>
      <c r="B35" s="85" t="s">
        <v>82</v>
      </c>
      <c r="C35" s="31">
        <v>2</v>
      </c>
      <c r="D35" s="86">
        <v>2</v>
      </c>
      <c r="E35" s="95">
        <v>157</v>
      </c>
      <c r="F35" s="94">
        <v>0</v>
      </c>
      <c r="G35" s="87">
        <f>'JUNE-2020 II '!G36+F35</f>
        <v>0</v>
      </c>
      <c r="H35" s="94">
        <v>1.6319444444444444</v>
      </c>
      <c r="I35" s="94">
        <v>1.6006944444444444</v>
      </c>
      <c r="J35" s="88">
        <f t="shared" si="3"/>
        <v>3.2326388888888888</v>
      </c>
      <c r="K35" s="88">
        <f>'JUNE-2020 II '!K36+J35</f>
        <v>92.124652777777769</v>
      </c>
      <c r="L35" s="89">
        <f t="shared" si="0"/>
        <v>3.2326388888888888</v>
      </c>
      <c r="M35" s="89">
        <f t="shared" si="1"/>
        <v>1.6163194444444444</v>
      </c>
      <c r="N35" s="89">
        <f t="shared" si="4"/>
        <v>99.782752762843486</v>
      </c>
      <c r="O35" s="89">
        <f t="shared" si="5"/>
        <v>99.782752762843486</v>
      </c>
      <c r="P35" s="90">
        <f t="shared" si="6"/>
        <v>92.124652777777769</v>
      </c>
      <c r="Q35" s="89">
        <f t="shared" si="2"/>
        <v>46.062326388888884</v>
      </c>
      <c r="R35" s="89">
        <f t="shared" si="7"/>
        <v>93.808827098267628</v>
      </c>
      <c r="S35" s="89">
        <f t="shared" si="8"/>
        <v>93.808827098267614</v>
      </c>
    </row>
    <row r="36" spans="1:19" s="91" customFormat="1" ht="27.75" customHeight="1" x14ac:dyDescent="0.25">
      <c r="A36" s="85">
        <v>29</v>
      </c>
      <c r="B36" s="85" t="s">
        <v>83</v>
      </c>
      <c r="C36" s="86">
        <v>6</v>
      </c>
      <c r="D36" s="86">
        <v>6</v>
      </c>
      <c r="E36" s="95">
        <v>328</v>
      </c>
      <c r="F36" s="94">
        <v>0</v>
      </c>
      <c r="G36" s="87">
        <f>'JUNE-2020 II '!G37+F36</f>
        <v>0.31388888888888888</v>
      </c>
      <c r="H36" s="94">
        <v>4.4256944444444448</v>
      </c>
      <c r="I36" s="94">
        <v>2.6</v>
      </c>
      <c r="J36" s="88">
        <f t="shared" si="3"/>
        <v>7.0256944444444454</v>
      </c>
      <c r="K36" s="88">
        <f>'JUNE-2020 II '!K37+J36</f>
        <v>28.283333333333339</v>
      </c>
      <c r="L36" s="89">
        <f t="shared" si="0"/>
        <v>7.0256944444444454</v>
      </c>
      <c r="M36" s="89">
        <f t="shared" si="1"/>
        <v>1.1709490740740742</v>
      </c>
      <c r="N36" s="89">
        <f t="shared" si="4"/>
        <v>99.842614371764242</v>
      </c>
      <c r="O36" s="89">
        <f t="shared" si="5"/>
        <v>99.842614371764242</v>
      </c>
      <c r="P36" s="90">
        <f t="shared" si="6"/>
        <v>28.597222222222229</v>
      </c>
      <c r="Q36" s="89">
        <f t="shared" si="2"/>
        <v>4.7662037037037051</v>
      </c>
      <c r="R36" s="89">
        <f t="shared" si="7"/>
        <v>99.366412783751485</v>
      </c>
      <c r="S36" s="89">
        <f t="shared" si="8"/>
        <v>99.35938122262047</v>
      </c>
    </row>
    <row r="37" spans="1:19" s="91" customFormat="1" ht="27.75" customHeight="1" x14ac:dyDescent="0.25">
      <c r="A37" s="85">
        <v>30</v>
      </c>
      <c r="B37" s="85" t="s">
        <v>84</v>
      </c>
      <c r="C37" s="95">
        <v>11</v>
      </c>
      <c r="D37" s="86">
        <v>11</v>
      </c>
      <c r="E37" s="95">
        <v>567</v>
      </c>
      <c r="F37" s="94">
        <v>2.0833333333333332E-2</v>
      </c>
      <c r="G37" s="87">
        <f>'JUNE-2020 II '!G38+F37</f>
        <v>0.11458333333333333</v>
      </c>
      <c r="H37" s="94">
        <v>5.15625</v>
      </c>
      <c r="I37" s="94">
        <v>7.0708333333333329</v>
      </c>
      <c r="J37" s="88">
        <f t="shared" si="3"/>
        <v>12.227083333333333</v>
      </c>
      <c r="K37" s="88">
        <f>'JUNE-2020 II '!K38+J37</f>
        <v>45.406944444444441</v>
      </c>
      <c r="L37" s="89">
        <f t="shared" si="0"/>
        <v>12.247916666666667</v>
      </c>
      <c r="M37" s="89">
        <f t="shared" si="1"/>
        <v>1.1134469696969698</v>
      </c>
      <c r="N37" s="89">
        <f t="shared" si="4"/>
        <v>99.850597710980779</v>
      </c>
      <c r="O37" s="89">
        <f t="shared" si="5"/>
        <v>99.850343149234291</v>
      </c>
      <c r="P37" s="90">
        <f t="shared" si="6"/>
        <v>45.521527777777777</v>
      </c>
      <c r="Q37" s="89">
        <f t="shared" si="2"/>
        <v>4.1383207070707071</v>
      </c>
      <c r="R37" s="89">
        <f t="shared" si="7"/>
        <v>99.445174188117733</v>
      </c>
      <c r="S37" s="89">
        <f t="shared" si="8"/>
        <v>99.443774098512009</v>
      </c>
    </row>
    <row r="38" spans="1:19" s="91" customFormat="1" ht="27.75" customHeight="1" x14ac:dyDescent="0.25">
      <c r="A38" s="85">
        <v>31</v>
      </c>
      <c r="B38" s="85" t="s">
        <v>85</v>
      </c>
      <c r="C38" s="86">
        <v>1</v>
      </c>
      <c r="D38" s="86">
        <v>1</v>
      </c>
      <c r="E38" s="95">
        <v>15</v>
      </c>
      <c r="F38" s="94">
        <v>0.23263888888888887</v>
      </c>
      <c r="G38" s="87">
        <f>'JUNE-2020 II '!G39+F38</f>
        <v>2.125</v>
      </c>
      <c r="H38" s="94">
        <v>1.2430555555555556</v>
      </c>
      <c r="I38" s="94">
        <v>0.64236111111111105</v>
      </c>
      <c r="J38" s="88">
        <f t="shared" si="3"/>
        <v>1.8854166666666665</v>
      </c>
      <c r="K38" s="88">
        <f>'JUNE-2020 II '!K39+J38</f>
        <v>7.3861111111111111</v>
      </c>
      <c r="L38" s="89">
        <f t="shared" si="0"/>
        <v>2.1180555555555554</v>
      </c>
      <c r="M38" s="89">
        <f t="shared" si="1"/>
        <v>2.1180555555555554</v>
      </c>
      <c r="N38" s="89">
        <f t="shared" si="4"/>
        <v>99.746583781362006</v>
      </c>
      <c r="O38" s="89">
        <f t="shared" si="5"/>
        <v>99.715315113500608</v>
      </c>
      <c r="P38" s="90">
        <f t="shared" si="6"/>
        <v>9.5111111111111111</v>
      </c>
      <c r="Q38" s="89">
        <f t="shared" si="2"/>
        <v>9.5111111111111111</v>
      </c>
      <c r="R38" s="89">
        <f t="shared" si="7"/>
        <v>99.00724313022701</v>
      </c>
      <c r="S38" s="89">
        <f t="shared" si="8"/>
        <v>98.721624850657108</v>
      </c>
    </row>
    <row r="39" spans="1:19" s="91" customFormat="1" ht="27.75" customHeight="1" x14ac:dyDescent="0.25">
      <c r="A39" s="85">
        <v>32</v>
      </c>
      <c r="B39" s="85" t="s">
        <v>86</v>
      </c>
      <c r="C39" s="40">
        <v>13</v>
      </c>
      <c r="D39" s="40">
        <v>13</v>
      </c>
      <c r="E39" s="40">
        <v>806</v>
      </c>
      <c r="F39" s="94">
        <v>0.74722222222222223</v>
      </c>
      <c r="G39" s="87">
        <f>'JUNE-2020 II '!G40+F39</f>
        <v>1.8013888888888889</v>
      </c>
      <c r="H39" s="94">
        <v>7.4326388888888886</v>
      </c>
      <c r="I39" s="94">
        <v>3.2013888888888888</v>
      </c>
      <c r="J39" s="88">
        <f t="shared" si="3"/>
        <v>10.634027777777778</v>
      </c>
      <c r="K39" s="88">
        <f>'JUNE-2020 II '!K40+J39</f>
        <v>40.219444444444449</v>
      </c>
      <c r="L39" s="89">
        <f t="shared" si="0"/>
        <v>11.38125</v>
      </c>
      <c r="M39" s="89">
        <f t="shared" si="1"/>
        <v>0.87548076923076923</v>
      </c>
      <c r="N39" s="89">
        <f t="shared" si="4"/>
        <v>99.890053476242997</v>
      </c>
      <c r="O39" s="89">
        <f t="shared" si="5"/>
        <v>99.882327853598014</v>
      </c>
      <c r="P39" s="90">
        <f t="shared" si="6"/>
        <v>42.020833333333336</v>
      </c>
      <c r="Q39" s="89">
        <f t="shared" si="2"/>
        <v>3.2323717948717952</v>
      </c>
      <c r="R39" s="89">
        <f t="shared" si="7"/>
        <v>99.584166207150076</v>
      </c>
      <c r="S39" s="89">
        <f t="shared" si="8"/>
        <v>99.565541425420449</v>
      </c>
    </row>
    <row r="40" spans="1:19" s="91" customFormat="1" ht="27.75" customHeight="1" x14ac:dyDescent="0.25">
      <c r="A40" s="85">
        <v>33</v>
      </c>
      <c r="B40" s="110" t="s">
        <v>87</v>
      </c>
      <c r="C40" s="31">
        <v>5</v>
      </c>
      <c r="D40" s="111">
        <v>5</v>
      </c>
      <c r="E40" s="112">
        <v>207</v>
      </c>
      <c r="F40" s="113">
        <v>0.36805555555555558</v>
      </c>
      <c r="G40" s="87">
        <f>'JUNE-2020 II '!G41+F40</f>
        <v>0.8125</v>
      </c>
      <c r="H40" s="105">
        <v>2.2999999999999998</v>
      </c>
      <c r="I40" s="105">
        <v>1.4500000000000002</v>
      </c>
      <c r="J40" s="88">
        <f t="shared" si="3"/>
        <v>3.75</v>
      </c>
      <c r="K40" s="88">
        <f>'JUNE-2020 II '!K41+J40</f>
        <v>13.120138888888889</v>
      </c>
      <c r="L40" s="89">
        <f t="shared" si="0"/>
        <v>4.1180555555555554</v>
      </c>
      <c r="M40" s="89">
        <f t="shared" si="1"/>
        <v>0.82361111111111107</v>
      </c>
      <c r="N40" s="89">
        <f t="shared" si="4"/>
        <v>99.899193548387103</v>
      </c>
      <c r="O40" s="89">
        <f t="shared" si="5"/>
        <v>99.889299581839893</v>
      </c>
      <c r="P40" s="90">
        <f t="shared" si="6"/>
        <v>13.932638888888889</v>
      </c>
      <c r="Q40" s="89">
        <f t="shared" si="2"/>
        <v>2.7865277777777777</v>
      </c>
      <c r="R40" s="89">
        <f t="shared" si="7"/>
        <v>99.647308094384698</v>
      </c>
      <c r="S40" s="89">
        <f t="shared" si="8"/>
        <v>99.625466696535241</v>
      </c>
    </row>
    <row r="41" spans="1:19" s="91" customFormat="1" ht="27.75" customHeight="1" x14ac:dyDescent="0.25">
      <c r="A41" s="85">
        <v>34</v>
      </c>
      <c r="B41" s="85" t="s">
        <v>88</v>
      </c>
      <c r="C41" s="31">
        <v>1</v>
      </c>
      <c r="D41" s="114">
        <v>1</v>
      </c>
      <c r="E41" s="112">
        <v>57</v>
      </c>
      <c r="F41" s="105">
        <v>5.5555555555555552E-2</v>
      </c>
      <c r="G41" s="87">
        <f>'JUNE-2020 II '!G42+F41</f>
        <v>0.47222222222222221</v>
      </c>
      <c r="H41" s="105">
        <v>0.31944444444444448</v>
      </c>
      <c r="I41" s="105">
        <v>0.50347222222222221</v>
      </c>
      <c r="J41" s="88">
        <f t="shared" si="3"/>
        <v>0.82291666666666674</v>
      </c>
      <c r="K41" s="88">
        <f>'JUNE-2020 II '!K42+J41</f>
        <v>1.84375</v>
      </c>
      <c r="L41" s="89">
        <f t="shared" si="0"/>
        <v>0.87847222222222232</v>
      </c>
      <c r="M41" s="89">
        <f t="shared" si="1"/>
        <v>0.87847222222222232</v>
      </c>
      <c r="N41" s="89">
        <f t="shared" si="4"/>
        <v>99.889392921146964</v>
      </c>
      <c r="O41" s="89">
        <f t="shared" si="5"/>
        <v>99.881925776583032</v>
      </c>
      <c r="P41" s="90">
        <f t="shared" si="6"/>
        <v>2.3159722222222223</v>
      </c>
      <c r="Q41" s="89">
        <f t="shared" si="2"/>
        <v>2.3159722222222223</v>
      </c>
      <c r="R41" s="89">
        <f t="shared" si="7"/>
        <v>99.752184139784944</v>
      </c>
      <c r="S41" s="89">
        <f t="shared" si="8"/>
        <v>99.688713410991639</v>
      </c>
    </row>
    <row r="42" spans="1:19" s="91" customFormat="1" ht="27.75" customHeight="1" x14ac:dyDescent="0.25">
      <c r="A42" s="85">
        <v>35</v>
      </c>
      <c r="B42" s="85" t="s">
        <v>89</v>
      </c>
      <c r="C42" s="31">
        <v>1</v>
      </c>
      <c r="D42" s="114">
        <v>1</v>
      </c>
      <c r="E42" s="112">
        <v>82</v>
      </c>
      <c r="F42" s="105">
        <v>0.22013888888888888</v>
      </c>
      <c r="G42" s="87">
        <f>'JUNE-2020 II '!G43+F42</f>
        <v>0.39861111111111108</v>
      </c>
      <c r="H42" s="105">
        <v>1.742361111111111</v>
      </c>
      <c r="I42" s="105">
        <v>0.36180555555555549</v>
      </c>
      <c r="J42" s="88">
        <f t="shared" si="3"/>
        <v>2.1041666666666665</v>
      </c>
      <c r="K42" s="88">
        <f>'JUNE-2020 II '!K43+J42</f>
        <v>7.9874999999999989</v>
      </c>
      <c r="L42" s="89">
        <f t="shared" si="0"/>
        <v>2.3243055555555552</v>
      </c>
      <c r="M42" s="89">
        <f t="shared" si="1"/>
        <v>2.3243055555555552</v>
      </c>
      <c r="N42" s="89">
        <f t="shared" si="4"/>
        <v>99.717181899641588</v>
      </c>
      <c r="O42" s="89">
        <f t="shared" si="5"/>
        <v>99.687593339307043</v>
      </c>
      <c r="P42" s="90">
        <f t="shared" si="6"/>
        <v>8.3861111111111093</v>
      </c>
      <c r="Q42" s="89">
        <f t="shared" si="2"/>
        <v>8.3861111111111093</v>
      </c>
      <c r="R42" s="89">
        <f t="shared" si="7"/>
        <v>98.926411290322591</v>
      </c>
      <c r="S42" s="89">
        <f t="shared" si="8"/>
        <v>98.872834528076467</v>
      </c>
    </row>
    <row r="43" spans="1:19" s="91" customFormat="1" ht="27.75" customHeight="1" x14ac:dyDescent="0.25">
      <c r="A43" s="85">
        <v>36</v>
      </c>
      <c r="B43" s="85" t="s">
        <v>90</v>
      </c>
      <c r="C43" s="31">
        <v>1</v>
      </c>
      <c r="D43" s="114">
        <v>1</v>
      </c>
      <c r="E43" s="112">
        <v>95</v>
      </c>
      <c r="F43" s="105">
        <v>0.45486111111111099</v>
      </c>
      <c r="G43" s="87">
        <f>'JUNE-2020 II '!G44+F43</f>
        <v>1.1458333333333335</v>
      </c>
      <c r="H43" s="105">
        <v>0.77083333333333304</v>
      </c>
      <c r="I43" s="105">
        <v>0.20833333333333301</v>
      </c>
      <c r="J43" s="88">
        <f t="shared" si="3"/>
        <v>0.97916666666666607</v>
      </c>
      <c r="K43" s="88">
        <f>'JUNE-2020 II '!K44+J43</f>
        <v>4.6597222222222214</v>
      </c>
      <c r="L43" s="89">
        <f t="shared" si="0"/>
        <v>1.434027777777777</v>
      </c>
      <c r="M43" s="89">
        <f t="shared" si="1"/>
        <v>1.434027777777777</v>
      </c>
      <c r="N43" s="89">
        <f t="shared" si="4"/>
        <v>99.868391577060933</v>
      </c>
      <c r="O43" s="89">
        <f t="shared" si="5"/>
        <v>99.807254330943834</v>
      </c>
      <c r="P43" s="90">
        <f t="shared" si="6"/>
        <v>5.8055555555555554</v>
      </c>
      <c r="Q43" s="89">
        <f t="shared" si="2"/>
        <v>5.8055555555555554</v>
      </c>
      <c r="R43" s="89">
        <f t="shared" si="7"/>
        <v>99.373693249701319</v>
      </c>
      <c r="S43" s="89">
        <f t="shared" si="8"/>
        <v>99.219683393070497</v>
      </c>
    </row>
    <row r="44" spans="1:19" s="91" customFormat="1" ht="27.75" customHeight="1" x14ac:dyDescent="0.25">
      <c r="A44" s="85">
        <v>37</v>
      </c>
      <c r="B44" s="85" t="s">
        <v>91</v>
      </c>
      <c r="C44" s="40">
        <v>3</v>
      </c>
      <c r="D44" s="114">
        <v>3</v>
      </c>
      <c r="E44" s="112">
        <v>190</v>
      </c>
      <c r="F44" s="105">
        <v>4.5138888888888888E-2</v>
      </c>
      <c r="G44" s="87">
        <f>'JUNE-2020 II '!G45+F44</f>
        <v>0.25</v>
      </c>
      <c r="H44" s="105">
        <v>0.91666666666666674</v>
      </c>
      <c r="I44" s="105">
        <v>1.4270833333333333</v>
      </c>
      <c r="J44" s="88">
        <f t="shared" si="3"/>
        <v>2.34375</v>
      </c>
      <c r="K44" s="88">
        <f>'JUNE-2020 II '!K45+J44</f>
        <v>11.104166666666666</v>
      </c>
      <c r="L44" s="89">
        <f t="shared" si="0"/>
        <v>2.3888888888888888</v>
      </c>
      <c r="M44" s="89">
        <f t="shared" si="1"/>
        <v>0.79629629629629628</v>
      </c>
      <c r="N44" s="89">
        <f t="shared" si="4"/>
        <v>99.894993279569889</v>
      </c>
      <c r="O44" s="89">
        <f t="shared" si="5"/>
        <v>99.892970927917162</v>
      </c>
      <c r="P44" s="90">
        <f t="shared" si="6"/>
        <v>11.354166666666666</v>
      </c>
      <c r="Q44" s="89">
        <f t="shared" si="2"/>
        <v>3.7847222222222219</v>
      </c>
      <c r="R44" s="89">
        <f t="shared" si="7"/>
        <v>99.502501493428923</v>
      </c>
      <c r="S44" s="89">
        <f t="shared" si="8"/>
        <v>99.491300776583046</v>
      </c>
    </row>
    <row r="45" spans="1:19" s="91" customFormat="1" ht="27.75" customHeight="1" x14ac:dyDescent="0.25">
      <c r="A45" s="85">
        <v>38</v>
      </c>
      <c r="B45" s="85" t="s">
        <v>92</v>
      </c>
      <c r="C45" s="40">
        <v>4</v>
      </c>
      <c r="D45" s="114">
        <v>4</v>
      </c>
      <c r="E45" s="112">
        <v>206</v>
      </c>
      <c r="F45" s="105">
        <v>0.12152777777777778</v>
      </c>
      <c r="G45" s="87">
        <f>'JUNE-2020 II '!G46+F45</f>
        <v>1.1909722222222221</v>
      </c>
      <c r="H45" s="105">
        <v>2.4513888888888888</v>
      </c>
      <c r="I45" s="105">
        <v>2.1770833333333335</v>
      </c>
      <c r="J45" s="88">
        <f t="shared" si="3"/>
        <v>4.6284722222222223</v>
      </c>
      <c r="K45" s="88">
        <f>'JUNE-2020 II '!K46+J45</f>
        <v>20.526388888888889</v>
      </c>
      <c r="L45" s="89">
        <f t="shared" si="0"/>
        <v>4.75</v>
      </c>
      <c r="M45" s="89">
        <f t="shared" si="1"/>
        <v>1.1875</v>
      </c>
      <c r="N45" s="89">
        <f t="shared" si="4"/>
        <v>99.844473379629633</v>
      </c>
      <c r="O45" s="89">
        <f t="shared" si="5"/>
        <v>99.84038978494624</v>
      </c>
      <c r="P45" s="90">
        <f t="shared" si="6"/>
        <v>21.71736111111111</v>
      </c>
      <c r="Q45" s="89">
        <f t="shared" si="2"/>
        <v>5.4293402777777775</v>
      </c>
      <c r="R45" s="89">
        <f t="shared" si="7"/>
        <v>99.310269190561527</v>
      </c>
      <c r="S45" s="89">
        <f t="shared" si="8"/>
        <v>99.270249962664266</v>
      </c>
    </row>
    <row r="46" spans="1:19" s="91" customFormat="1" ht="27.75" customHeight="1" x14ac:dyDescent="0.25">
      <c r="A46" s="85">
        <v>39</v>
      </c>
      <c r="B46" s="85" t="s">
        <v>93</v>
      </c>
      <c r="C46" s="31">
        <v>23</v>
      </c>
      <c r="D46" s="86">
        <v>23</v>
      </c>
      <c r="E46" s="95">
        <v>1570</v>
      </c>
      <c r="F46" s="105">
        <v>2.1430555555555553</v>
      </c>
      <c r="G46" s="87">
        <f>'JUNE-2020 II '!G47+F46</f>
        <v>13.034722222222221</v>
      </c>
      <c r="H46" s="105">
        <v>28.311111111111114</v>
      </c>
      <c r="I46" s="105">
        <v>25.055555555555557</v>
      </c>
      <c r="J46" s="88">
        <f t="shared" si="3"/>
        <v>53.366666666666674</v>
      </c>
      <c r="K46" s="88">
        <f>'JUNE-2020 II '!K47+J46</f>
        <v>175.44652777777779</v>
      </c>
      <c r="L46" s="89">
        <f t="shared" si="0"/>
        <v>55.50972222222223</v>
      </c>
      <c r="M46" s="89">
        <f t="shared" si="1"/>
        <v>2.4134661835748794</v>
      </c>
      <c r="N46" s="89">
        <f t="shared" si="4"/>
        <v>99.688133083995638</v>
      </c>
      <c r="O46" s="89">
        <f t="shared" si="5"/>
        <v>99.675609383928105</v>
      </c>
      <c r="P46" s="90">
        <f t="shared" si="6"/>
        <v>188.48125000000002</v>
      </c>
      <c r="Q46" s="89">
        <f t="shared" si="2"/>
        <v>8.1948369565217405</v>
      </c>
      <c r="R46" s="89">
        <f t="shared" si="7"/>
        <v>98.974716410835796</v>
      </c>
      <c r="S46" s="89">
        <f t="shared" si="8"/>
        <v>98.898543419822346</v>
      </c>
    </row>
    <row r="47" spans="1:19" s="91" customFormat="1" ht="27.75" customHeight="1" x14ac:dyDescent="0.25">
      <c r="A47" s="85">
        <v>40</v>
      </c>
      <c r="B47" s="85" t="s">
        <v>94</v>
      </c>
      <c r="C47" s="31">
        <v>8</v>
      </c>
      <c r="D47" s="86">
        <v>8</v>
      </c>
      <c r="E47" s="95">
        <v>315</v>
      </c>
      <c r="F47" s="105">
        <v>0.81944444444444453</v>
      </c>
      <c r="G47" s="87">
        <f>'JUNE-2020 II '!G48+F47</f>
        <v>4.572916666666667</v>
      </c>
      <c r="H47" s="105">
        <v>5.6819444444444445</v>
      </c>
      <c r="I47" s="105">
        <v>5.1368055555555552</v>
      </c>
      <c r="J47" s="88">
        <f t="shared" si="3"/>
        <v>10.81875</v>
      </c>
      <c r="K47" s="88">
        <f>'JUNE-2020 II '!K48+J47</f>
        <v>56.077777777777776</v>
      </c>
      <c r="L47" s="89">
        <f t="shared" si="0"/>
        <v>11.638194444444444</v>
      </c>
      <c r="M47" s="89">
        <f t="shared" si="1"/>
        <v>1.4547743055555555</v>
      </c>
      <c r="N47" s="89">
        <f t="shared" si="4"/>
        <v>99.818233366935488</v>
      </c>
      <c r="O47" s="89">
        <f t="shared" si="5"/>
        <v>99.804465819145747</v>
      </c>
      <c r="P47" s="90">
        <f t="shared" si="6"/>
        <v>60.65069444444444</v>
      </c>
      <c r="Q47" s="89">
        <f t="shared" si="2"/>
        <v>7.581336805555555</v>
      </c>
      <c r="R47" s="89">
        <f t="shared" si="7"/>
        <v>99.057833034647558</v>
      </c>
      <c r="S47" s="89">
        <f t="shared" si="8"/>
        <v>98.98100311753285</v>
      </c>
    </row>
    <row r="48" spans="1:19" s="91" customFormat="1" ht="27.75" customHeight="1" x14ac:dyDescent="0.25">
      <c r="A48" s="85">
        <v>41</v>
      </c>
      <c r="B48" s="85" t="s">
        <v>95</v>
      </c>
      <c r="C48" s="31">
        <v>12</v>
      </c>
      <c r="D48" s="86">
        <v>12</v>
      </c>
      <c r="E48" s="95">
        <v>461</v>
      </c>
      <c r="F48" s="105">
        <v>2.6999999999999997</v>
      </c>
      <c r="G48" s="87">
        <f>'JUNE-2020 II '!G49+F48</f>
        <v>18.940277777777776</v>
      </c>
      <c r="H48" s="105">
        <v>12.804166666666667</v>
      </c>
      <c r="I48" s="105">
        <v>3.3118055555555554</v>
      </c>
      <c r="J48" s="88">
        <f t="shared" si="3"/>
        <v>16.115972222222222</v>
      </c>
      <c r="K48" s="88">
        <f>'JUNE-2020 II '!K49+J48</f>
        <v>50.075694444444451</v>
      </c>
      <c r="L48" s="89">
        <f t="shared" si="0"/>
        <v>18.815972222222221</v>
      </c>
      <c r="M48" s="89">
        <f t="shared" si="1"/>
        <v>1.5679976851851851</v>
      </c>
      <c r="N48" s="89">
        <f t="shared" si="4"/>
        <v>99.819489558442854</v>
      </c>
      <c r="O48" s="89">
        <f t="shared" si="5"/>
        <v>99.789247622958982</v>
      </c>
      <c r="P48" s="90">
        <f t="shared" si="6"/>
        <v>69.015972222222231</v>
      </c>
      <c r="Q48" s="89">
        <f t="shared" si="2"/>
        <v>5.7513310185185196</v>
      </c>
      <c r="R48" s="89">
        <f t="shared" si="7"/>
        <v>99.439116325667072</v>
      </c>
      <c r="S48" s="89">
        <f t="shared" si="8"/>
        <v>99.226971637295904</v>
      </c>
    </row>
    <row r="49" spans="1:22" s="124" customFormat="1" ht="27.75" customHeight="1" x14ac:dyDescent="0.25">
      <c r="A49" s="115"/>
      <c r="B49" s="116" t="s">
        <v>96</v>
      </c>
      <c r="C49" s="117">
        <f t="shared" ref="C49:I49" si="9">SUM(C8:C48)</f>
        <v>157</v>
      </c>
      <c r="D49" s="117">
        <f t="shared" si="9"/>
        <v>157</v>
      </c>
      <c r="E49" s="117">
        <f t="shared" si="9"/>
        <v>9737</v>
      </c>
      <c r="F49" s="118">
        <f t="shared" si="9"/>
        <v>13.207638888888887</v>
      </c>
      <c r="G49" s="149">
        <f t="shared" si="9"/>
        <v>61.741527777777776</v>
      </c>
      <c r="H49" s="120">
        <f t="shared" si="9"/>
        <v>124.46377314814814</v>
      </c>
      <c r="I49" s="120">
        <f t="shared" si="9"/>
        <v>122.89791666666665</v>
      </c>
      <c r="J49" s="120">
        <f>H49+I49</f>
        <v>247.36168981481478</v>
      </c>
      <c r="K49" s="119">
        <f>SUM(K8:K48)</f>
        <v>1040.5559259259255</v>
      </c>
      <c r="L49" s="121">
        <f>SUM(L8:L48)</f>
        <v>260.56932870370366</v>
      </c>
      <c r="M49" s="122">
        <f t="shared" si="1"/>
        <v>1.6596772528898323</v>
      </c>
      <c r="N49" s="122">
        <f>+((C49*24*31)-J49)/(C49*24*31)*100</f>
        <v>99.788232235964301</v>
      </c>
      <c r="O49" s="122">
        <f>+((C49*24*31)-L49)/(C49*24*31)*100</f>
        <v>99.77692510041804</v>
      </c>
      <c r="P49" s="123">
        <f>+G49+K49</f>
        <v>1102.2974537037032</v>
      </c>
      <c r="Q49" s="122">
        <f t="shared" si="2"/>
        <v>7.0210028898325048</v>
      </c>
      <c r="R49" s="122">
        <f>+((C49*24*31)-K49)/(C49*24*31)*100</f>
        <v>99.109174092591317</v>
      </c>
      <c r="S49" s="122">
        <f>+((C49*24*31)-(G49+K49))*100/(C49*24*31)</f>
        <v>99.056316815882724</v>
      </c>
    </row>
    <row r="50" spans="1:22" s="73" customFormat="1" ht="185.25" customHeight="1" x14ac:dyDescent="0.35">
      <c r="A50" s="278" t="s">
        <v>180</v>
      </c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V50" s="125"/>
    </row>
    <row r="51" spans="1:22" s="73" customFormat="1" ht="135.75" customHeight="1" x14ac:dyDescent="0.35">
      <c r="A51" s="279" t="s">
        <v>200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</row>
    <row r="77" spans="4:9" ht="17.25" x14ac:dyDescent="0.25">
      <c r="D77" s="127">
        <v>13</v>
      </c>
      <c r="E77" s="128">
        <v>816</v>
      </c>
      <c r="F77" s="129">
        <v>0.3430555555555555</v>
      </c>
      <c r="G77" s="105">
        <v>1.0541666666666667</v>
      </c>
      <c r="H77" s="105">
        <v>6.729861111111112</v>
      </c>
      <c r="I77" s="105">
        <v>4.3166666666666664</v>
      </c>
    </row>
  </sheetData>
  <mergeCells count="25">
    <mergeCell ref="A50:S50"/>
    <mergeCell ref="A51:S51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5"/>
  <sheetViews>
    <sheetView view="pageBreakPreview" zoomScale="60" zoomScaleNormal="130" workbookViewId="0">
      <selection activeCell="F10" sqref="F10"/>
    </sheetView>
  </sheetViews>
  <sheetFormatPr defaultRowHeight="15.75" x14ac:dyDescent="0.25"/>
  <cols>
    <col min="1" max="1" width="4.5703125" style="126" customWidth="1"/>
    <col min="2" max="2" width="17" style="127" customWidth="1"/>
    <col min="3" max="3" width="15.28515625" style="127" customWidth="1"/>
    <col min="4" max="4" width="14.42578125" style="127" customWidth="1"/>
    <col min="5" max="5" width="15.140625" style="130" customWidth="1"/>
    <col min="6" max="6" width="17.42578125" style="130" customWidth="1"/>
    <col min="7" max="7" width="14.5703125" style="130" customWidth="1"/>
    <col min="8" max="8" width="17.140625" style="130" customWidth="1"/>
    <col min="9" max="9" width="16.7109375" style="130" customWidth="1"/>
    <col min="10" max="10" width="17.28515625" style="127" customWidth="1"/>
    <col min="11" max="11" width="18.140625" style="127" customWidth="1"/>
    <col min="12" max="12" width="17.85546875" style="127" customWidth="1"/>
    <col min="13" max="13" width="14.5703125" style="127" customWidth="1"/>
    <col min="14" max="14" width="14" style="127" customWidth="1"/>
    <col min="15" max="15" width="14.28515625" style="127" customWidth="1"/>
    <col min="16" max="16" width="16.140625" style="127" customWidth="1"/>
    <col min="17" max="17" width="16.28515625" style="127" customWidth="1"/>
    <col min="18" max="18" width="14.140625" style="127" customWidth="1"/>
    <col min="19" max="19" width="15.7109375" style="127" customWidth="1"/>
    <col min="20" max="257" width="9.140625" style="127"/>
    <col min="258" max="258" width="3.5703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3.5703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3.5703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3.5703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3.5703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3.5703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3.5703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3.5703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3.5703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3.5703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3.5703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3.5703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3.5703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3.5703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3.5703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3.5703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3.5703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3.5703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3.5703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3.5703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3.5703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3.5703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3.5703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3.5703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3.5703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3.5703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3.5703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3.5703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3.5703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3.5703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3.5703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3.5703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3.5703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3.5703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3.5703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3.5703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3.5703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3.5703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3.5703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3.5703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3.5703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3.5703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3.5703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3.5703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3.5703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3.5703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3.5703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3.5703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3.5703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3.5703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3.5703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3.5703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3.5703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3.5703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3.5703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3.5703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3.5703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3.5703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3.5703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3.5703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3.5703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3.5703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3.5703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3" s="73" customFormat="1" ht="63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3" s="73" customFormat="1" ht="23.25" x14ac:dyDescent="0.35">
      <c r="A2" s="264" t="s">
        <v>98</v>
      </c>
      <c r="B2" s="264"/>
      <c r="C2" s="264"/>
      <c r="D2" s="194"/>
      <c r="E2" s="77"/>
      <c r="F2" s="77"/>
      <c r="G2" s="77"/>
      <c r="H2" s="77"/>
      <c r="I2" s="77"/>
      <c r="J2" s="194"/>
      <c r="K2" s="194"/>
      <c r="L2" s="194"/>
      <c r="M2" s="194"/>
      <c r="N2" s="194"/>
      <c r="O2" s="194"/>
      <c r="P2" s="194"/>
      <c r="Q2" s="265" t="s">
        <v>99</v>
      </c>
      <c r="R2" s="265"/>
      <c r="S2" s="265"/>
    </row>
    <row r="3" spans="1:23" s="73" customFormat="1" ht="76.5" customHeight="1" x14ac:dyDescent="0.35">
      <c r="A3" s="284" t="s">
        <v>199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23" s="78" customFormat="1" ht="45" customHeight="1" x14ac:dyDescent="0.25">
      <c r="A4" s="271" t="s">
        <v>100</v>
      </c>
      <c r="B4" s="271" t="s">
        <v>101</v>
      </c>
      <c r="C4" s="268" t="s">
        <v>3</v>
      </c>
      <c r="D4" s="271" t="s">
        <v>4</v>
      </c>
      <c r="E4" s="272" t="s">
        <v>194</v>
      </c>
      <c r="F4" s="272" t="s">
        <v>196</v>
      </c>
      <c r="G4" s="272" t="s">
        <v>123</v>
      </c>
      <c r="H4" s="271" t="s">
        <v>197</v>
      </c>
      <c r="I4" s="271"/>
      <c r="J4" s="271"/>
      <c r="K4" s="280" t="s">
        <v>125</v>
      </c>
      <c r="L4" s="271" t="s">
        <v>198</v>
      </c>
      <c r="M4" s="271"/>
      <c r="N4" s="271"/>
      <c r="O4" s="271"/>
      <c r="P4" s="271" t="s">
        <v>5</v>
      </c>
      <c r="Q4" s="271"/>
      <c r="R4" s="271"/>
      <c r="S4" s="271"/>
    </row>
    <row r="5" spans="1:23" s="78" customFormat="1" ht="12" customHeight="1" x14ac:dyDescent="0.25">
      <c r="A5" s="271"/>
      <c r="B5" s="271"/>
      <c r="C5" s="269"/>
      <c r="D5" s="271"/>
      <c r="E5" s="273"/>
      <c r="F5" s="273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93" t="s">
        <v>12</v>
      </c>
    </row>
    <row r="6" spans="1:23" s="78" customFormat="1" ht="102.75" customHeight="1" x14ac:dyDescent="0.25">
      <c r="A6" s="271"/>
      <c r="B6" s="271"/>
      <c r="C6" s="270"/>
      <c r="D6" s="271"/>
      <c r="E6" s="274"/>
      <c r="F6" s="274"/>
      <c r="G6" s="274"/>
      <c r="H6" s="79" t="s">
        <v>53</v>
      </c>
      <c r="I6" s="79" t="s">
        <v>14</v>
      </c>
      <c r="J6" s="193" t="s">
        <v>15</v>
      </c>
      <c r="K6" s="282"/>
      <c r="L6" s="271"/>
      <c r="M6" s="271"/>
      <c r="N6" s="271"/>
      <c r="O6" s="271"/>
      <c r="P6" s="271"/>
      <c r="Q6" s="271"/>
      <c r="R6" s="271"/>
      <c r="S6" s="293"/>
    </row>
    <row r="7" spans="1:23" s="84" customFormat="1" ht="22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2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3" s="91" customFormat="1" ht="39.75" customHeight="1" x14ac:dyDescent="0.25">
      <c r="A8" s="85">
        <v>1</v>
      </c>
      <c r="B8" s="85" t="s">
        <v>102</v>
      </c>
      <c r="C8" s="85">
        <v>192</v>
      </c>
      <c r="D8" s="85">
        <v>192</v>
      </c>
      <c r="E8" s="131">
        <v>11335</v>
      </c>
      <c r="F8" s="132">
        <v>0.54930555555555571</v>
      </c>
      <c r="G8" s="132">
        <f>'JUNE-2020- III '!G8+F8</f>
        <v>1.476388888888889</v>
      </c>
      <c r="H8" s="132">
        <v>110.16944444444445</v>
      </c>
      <c r="I8" s="132">
        <v>95.992361111111094</v>
      </c>
      <c r="J8" s="133">
        <f>H8+I8</f>
        <v>206.16180555555553</v>
      </c>
      <c r="K8" s="133">
        <f>'JUNE-2020- III '!K8+J8</f>
        <v>1068.1333333333332</v>
      </c>
      <c r="L8" s="39">
        <f t="shared" ref="L8:L20" si="0">F8+J8</f>
        <v>206.71111111111108</v>
      </c>
      <c r="M8" s="39">
        <f t="shared" ref="M8:M21" si="1">L8/C8</f>
        <v>1.0766203703703703</v>
      </c>
      <c r="N8" s="39">
        <f>+((C8*24*31)-J8)/(C8*24*31)*100</f>
        <v>99.855677499471085</v>
      </c>
      <c r="O8" s="39">
        <f>+((C8*24*31)-L8)/(C8*24*31)*100</f>
        <v>99.855292960971724</v>
      </c>
      <c r="P8" s="134">
        <f>+G8+K8</f>
        <v>1069.609722222222</v>
      </c>
      <c r="Q8" s="39">
        <f t="shared" ref="Q8:Q21" si="2">P8/C8</f>
        <v>5.5708839699074062</v>
      </c>
      <c r="R8" s="39">
        <f>+((C8*24*31)-K8)/(C8*24*31)*100</f>
        <v>99.25225881123059</v>
      </c>
      <c r="S8" s="39">
        <f>+((C8*24*31)-(G8+K8))*100/(C8*24*31)</f>
        <v>99.251225272861902</v>
      </c>
    </row>
    <row r="9" spans="1:23" s="91" customFormat="1" ht="39.75" customHeight="1" x14ac:dyDescent="0.25">
      <c r="A9" s="85">
        <v>2</v>
      </c>
      <c r="B9" s="85" t="s">
        <v>103</v>
      </c>
      <c r="C9" s="85">
        <v>100</v>
      </c>
      <c r="D9" s="85">
        <v>100</v>
      </c>
      <c r="E9" s="131">
        <v>7808</v>
      </c>
      <c r="F9" s="135">
        <v>2.9354166666666668</v>
      </c>
      <c r="G9" s="132">
        <f>'JUNE-2020- III '!G9+F9</f>
        <v>12.450694444444443</v>
      </c>
      <c r="H9" s="136">
        <v>100.23472222222222</v>
      </c>
      <c r="I9" s="136">
        <v>136.46597222222221</v>
      </c>
      <c r="J9" s="133">
        <f t="shared" ref="J9:J20" si="3">H9+I9</f>
        <v>236.70069444444442</v>
      </c>
      <c r="K9" s="133">
        <f>'JUNE-2020- III '!K9+J9</f>
        <v>833.86736111111099</v>
      </c>
      <c r="L9" s="39">
        <f t="shared" si="0"/>
        <v>239.63611111111109</v>
      </c>
      <c r="M9" s="39">
        <f t="shared" si="1"/>
        <v>2.3963611111111107</v>
      </c>
      <c r="N9" s="39">
        <f t="shared" ref="N9:N20" si="4">+((C9*24*31)-J9)/(C9*24*31)*100</f>
        <v>99.681853905316615</v>
      </c>
      <c r="O9" s="39">
        <f t="shared" ref="O9:O20" si="5">+((C9*24*31)-L9)/(C9*24*31)*100</f>
        <v>99.677908452807642</v>
      </c>
      <c r="P9" s="134">
        <f t="shared" ref="P9:P20" si="6">+G9+K9</f>
        <v>846.31805555555547</v>
      </c>
      <c r="Q9" s="39">
        <f t="shared" si="2"/>
        <v>8.4631805555555548</v>
      </c>
      <c r="R9" s="39">
        <f t="shared" ref="R9:R20" si="7">+((C9*24*31)-K9)/(C9*24*31)*100</f>
        <v>98.879210536140974</v>
      </c>
      <c r="S9" s="39">
        <f t="shared" ref="S9:S20" si="8">+((C9*24*31)-(G9+K9))*100/(C9*24*31)</f>
        <v>98.862475731780165</v>
      </c>
    </row>
    <row r="10" spans="1:23" s="91" customFormat="1" ht="39.75" customHeight="1" x14ac:dyDescent="0.25">
      <c r="A10" s="85">
        <v>3</v>
      </c>
      <c r="B10" s="137" t="s">
        <v>104</v>
      </c>
      <c r="C10" s="85">
        <v>36</v>
      </c>
      <c r="D10" s="85">
        <v>36</v>
      </c>
      <c r="E10" s="131">
        <v>1331</v>
      </c>
      <c r="F10" s="132">
        <v>0</v>
      </c>
      <c r="G10" s="132">
        <f>'JUNE-2020- III '!G10+F10</f>
        <v>6.5972222222222224E-2</v>
      </c>
      <c r="H10" s="132">
        <v>23.09375</v>
      </c>
      <c r="I10" s="132">
        <v>27.774305555555557</v>
      </c>
      <c r="J10" s="133">
        <f t="shared" si="3"/>
        <v>50.868055555555557</v>
      </c>
      <c r="K10" s="133">
        <f>'JUNE-2020- III '!K10+J10</f>
        <v>288.39305555555558</v>
      </c>
      <c r="L10" s="39">
        <f t="shared" si="0"/>
        <v>50.868055555555557</v>
      </c>
      <c r="M10" s="39">
        <f t="shared" si="1"/>
        <v>1.4130015432098766</v>
      </c>
      <c r="N10" s="39">
        <f t="shared" si="4"/>
        <v>99.810080437740609</v>
      </c>
      <c r="O10" s="39">
        <f t="shared" si="5"/>
        <v>99.810080437740609</v>
      </c>
      <c r="P10" s="134">
        <f t="shared" si="6"/>
        <v>288.45902777777781</v>
      </c>
      <c r="Q10" s="39">
        <f t="shared" si="2"/>
        <v>8.0127507716049386</v>
      </c>
      <c r="R10" s="39">
        <f t="shared" si="7"/>
        <v>98.9232636814682</v>
      </c>
      <c r="S10" s="39">
        <f t="shared" si="8"/>
        <v>98.92301736940793</v>
      </c>
    </row>
    <row r="11" spans="1:23" s="91" customFormat="1" ht="39.75" customHeight="1" x14ac:dyDescent="0.25">
      <c r="A11" s="85">
        <v>3</v>
      </c>
      <c r="B11" s="137" t="s">
        <v>105</v>
      </c>
      <c r="C11" s="85">
        <v>37</v>
      </c>
      <c r="D11" s="85">
        <v>37</v>
      </c>
      <c r="E11" s="131">
        <v>1238</v>
      </c>
      <c r="F11" s="132">
        <v>0</v>
      </c>
      <c r="G11" s="132">
        <f>'JUNE-2020- III '!G11+F11</f>
        <v>0.14583333333333334</v>
      </c>
      <c r="H11" s="132">
        <v>72.998611111111117</v>
      </c>
      <c r="I11" s="132">
        <v>80.605555555555554</v>
      </c>
      <c r="J11" s="133">
        <f t="shared" si="3"/>
        <v>153.60416666666669</v>
      </c>
      <c r="K11" s="133">
        <f>'JUNE-2020- III '!K11+J11</f>
        <v>458.53333333333336</v>
      </c>
      <c r="L11" s="39">
        <f t="shared" si="0"/>
        <v>153.60416666666669</v>
      </c>
      <c r="M11" s="39">
        <f t="shared" si="1"/>
        <v>4.1514639639639643</v>
      </c>
      <c r="N11" s="39">
        <f t="shared" si="4"/>
        <v>99.442007531725267</v>
      </c>
      <c r="O11" s="39">
        <f t="shared" si="5"/>
        <v>99.442007531725267</v>
      </c>
      <c r="P11" s="134">
        <f t="shared" si="6"/>
        <v>458.67916666666667</v>
      </c>
      <c r="Q11" s="39">
        <f t="shared" si="2"/>
        <v>12.396734234234234</v>
      </c>
      <c r="R11" s="39">
        <f t="shared" si="7"/>
        <v>98.334302043979463</v>
      </c>
      <c r="S11" s="39">
        <f t="shared" si="8"/>
        <v>98.33377228034486</v>
      </c>
    </row>
    <row r="12" spans="1:23" s="91" customFormat="1" ht="39.75" customHeight="1" x14ac:dyDescent="0.25">
      <c r="A12" s="85">
        <v>4</v>
      </c>
      <c r="B12" s="85" t="s">
        <v>39</v>
      </c>
      <c r="C12" s="85">
        <v>174</v>
      </c>
      <c r="D12" s="85">
        <v>174</v>
      </c>
      <c r="E12" s="131">
        <v>16225</v>
      </c>
      <c r="F12" s="132">
        <v>109.63541666666667</v>
      </c>
      <c r="G12" s="132">
        <f>'JUNE-2020- III '!G12+F12</f>
        <v>495.90208333333334</v>
      </c>
      <c r="H12" s="132">
        <v>337.87847222222223</v>
      </c>
      <c r="I12" s="132">
        <v>567.22569444444446</v>
      </c>
      <c r="J12" s="133">
        <f t="shared" si="3"/>
        <v>905.10416666666674</v>
      </c>
      <c r="K12" s="133">
        <f>'JUNE-2020- III '!K12+J12</f>
        <v>2768.0124999999998</v>
      </c>
      <c r="L12" s="39">
        <f t="shared" si="0"/>
        <v>1014.7395833333334</v>
      </c>
      <c r="M12" s="39">
        <f t="shared" si="1"/>
        <v>5.8318366858237551</v>
      </c>
      <c r="N12" s="39">
        <f t="shared" si="4"/>
        <v>99.300840311251179</v>
      </c>
      <c r="O12" s="39">
        <f t="shared" si="5"/>
        <v>99.216150983088212</v>
      </c>
      <c r="P12" s="134">
        <f t="shared" si="6"/>
        <v>3263.9145833333332</v>
      </c>
      <c r="Q12" s="39">
        <f t="shared" si="2"/>
        <v>18.758129789272029</v>
      </c>
      <c r="R12" s="39">
        <f t="shared" si="7"/>
        <v>97.861812121493017</v>
      </c>
      <c r="S12" s="39">
        <f t="shared" si="8"/>
        <v>97.478745996065584</v>
      </c>
    </row>
    <row r="13" spans="1:23" s="91" customFormat="1" ht="39.75" customHeight="1" x14ac:dyDescent="0.25">
      <c r="A13" s="85">
        <v>5</v>
      </c>
      <c r="B13" s="85" t="s">
        <v>40</v>
      </c>
      <c r="C13" s="110">
        <v>129</v>
      </c>
      <c r="D13" s="110">
        <v>129</v>
      </c>
      <c r="E13" s="138">
        <v>3886</v>
      </c>
      <c r="F13" s="139">
        <v>0</v>
      </c>
      <c r="G13" s="132">
        <f>'JUNE-2020- III '!G13+F13</f>
        <v>0</v>
      </c>
      <c r="H13" s="139">
        <v>28.034722222222225</v>
      </c>
      <c r="I13" s="139">
        <v>55.36805555555555</v>
      </c>
      <c r="J13" s="133">
        <f t="shared" si="3"/>
        <v>83.402777777777771</v>
      </c>
      <c r="K13" s="133">
        <f>'JUNE-2020- III '!K13+J13</f>
        <v>702.26527777777778</v>
      </c>
      <c r="L13" s="39">
        <f t="shared" si="0"/>
        <v>83.402777777777771</v>
      </c>
      <c r="M13" s="39">
        <f t="shared" si="1"/>
        <v>0.6465331610680447</v>
      </c>
      <c r="N13" s="39">
        <f t="shared" si="4"/>
        <v>99.913100381576868</v>
      </c>
      <c r="O13" s="39">
        <f t="shared" si="5"/>
        <v>99.913100381576868</v>
      </c>
      <c r="P13" s="134">
        <f t="shared" si="6"/>
        <v>702.26527777777778</v>
      </c>
      <c r="Q13" s="39">
        <f t="shared" si="2"/>
        <v>5.4439168819982777</v>
      </c>
      <c r="R13" s="39">
        <f t="shared" si="7"/>
        <v>99.268290741666888</v>
      </c>
      <c r="S13" s="39">
        <f t="shared" si="8"/>
        <v>99.268290741666902</v>
      </c>
      <c r="W13" s="91">
        <v>84581.34</v>
      </c>
    </row>
    <row r="14" spans="1:23" s="91" customFormat="1" ht="39.75" customHeight="1" x14ac:dyDescent="0.25">
      <c r="A14" s="85">
        <v>6</v>
      </c>
      <c r="B14" s="85" t="s">
        <v>84</v>
      </c>
      <c r="C14" s="85">
        <v>102</v>
      </c>
      <c r="D14" s="85">
        <v>102</v>
      </c>
      <c r="E14" s="131">
        <v>7514</v>
      </c>
      <c r="F14" s="132">
        <v>0.6875</v>
      </c>
      <c r="G14" s="132">
        <v>0.6875</v>
      </c>
      <c r="H14" s="132">
        <v>60.060590277777791</v>
      </c>
      <c r="I14" s="132">
        <v>94.490972222222226</v>
      </c>
      <c r="J14" s="133">
        <f t="shared" si="3"/>
        <v>154.55156250000002</v>
      </c>
      <c r="K14" s="133">
        <f>'JUNE-2020- III '!K14+J14</f>
        <v>657.26782407407416</v>
      </c>
      <c r="L14" s="39">
        <f t="shared" si="0"/>
        <v>155.23906250000002</v>
      </c>
      <c r="M14" s="39">
        <f t="shared" si="1"/>
        <v>1.5219515931372551</v>
      </c>
      <c r="N14" s="39">
        <f t="shared" si="4"/>
        <v>99.79634255415877</v>
      </c>
      <c r="O14" s="39">
        <f t="shared" si="5"/>
        <v>99.795436613825643</v>
      </c>
      <c r="P14" s="134">
        <f t="shared" si="6"/>
        <v>657.95532407407416</v>
      </c>
      <c r="Q14" s="39">
        <f t="shared" si="2"/>
        <v>6.4505423928830803</v>
      </c>
      <c r="R14" s="39">
        <f t="shared" si="7"/>
        <v>99.133897554192913</v>
      </c>
      <c r="S14" s="39">
        <f t="shared" si="8"/>
        <v>99.132991613859801</v>
      </c>
      <c r="U14" s="91">
        <f>12225/1550</f>
        <v>7.887096774193548</v>
      </c>
    </row>
    <row r="15" spans="1:23" s="91" customFormat="1" ht="39.75" customHeight="1" x14ac:dyDescent="0.25">
      <c r="A15" s="85">
        <v>7</v>
      </c>
      <c r="B15" s="85" t="s">
        <v>41</v>
      </c>
      <c r="C15" s="85">
        <v>132</v>
      </c>
      <c r="D15" s="85">
        <v>132</v>
      </c>
      <c r="E15" s="131">
        <v>6754</v>
      </c>
      <c r="F15" s="132">
        <v>1.375</v>
      </c>
      <c r="G15" s="132">
        <f>'JUNE-2020- III '!G15+F15</f>
        <v>3.7916666666666665</v>
      </c>
      <c r="H15" s="132">
        <v>59.915277777777774</v>
      </c>
      <c r="I15" s="132">
        <v>67.282638888888897</v>
      </c>
      <c r="J15" s="133">
        <f t="shared" si="3"/>
        <v>127.19791666666667</v>
      </c>
      <c r="K15" s="133">
        <f>'JUNE-2020- III '!K15+J15</f>
        <v>500.72708333333338</v>
      </c>
      <c r="L15" s="39">
        <f t="shared" si="0"/>
        <v>128.57291666666669</v>
      </c>
      <c r="M15" s="39">
        <f t="shared" si="1"/>
        <v>0.97403724747474763</v>
      </c>
      <c r="N15" s="39">
        <f t="shared" si="4"/>
        <v>99.870481104730089</v>
      </c>
      <c r="O15" s="39">
        <f t="shared" si="5"/>
        <v>99.869081015124365</v>
      </c>
      <c r="P15" s="134">
        <f t="shared" si="6"/>
        <v>504.51875000000007</v>
      </c>
      <c r="Q15" s="39">
        <f t="shared" si="2"/>
        <v>3.822111742424243</v>
      </c>
      <c r="R15" s="39">
        <f t="shared" si="7"/>
        <v>99.490136156592811</v>
      </c>
      <c r="S15" s="39">
        <f t="shared" si="8"/>
        <v>99.486275303437608</v>
      </c>
    </row>
    <row r="16" spans="1:23" s="91" customFormat="1" ht="39.75" customHeight="1" x14ac:dyDescent="0.25">
      <c r="A16" s="85">
        <v>8</v>
      </c>
      <c r="B16" s="85" t="s">
        <v>42</v>
      </c>
      <c r="C16" s="85">
        <v>189</v>
      </c>
      <c r="D16" s="85">
        <v>189</v>
      </c>
      <c r="E16" s="131">
        <v>875</v>
      </c>
      <c r="F16" s="140">
        <v>11.1</v>
      </c>
      <c r="G16" s="132">
        <f>'JUNE-2020- III '!G16+F16</f>
        <v>27.674999999999997</v>
      </c>
      <c r="H16" s="140">
        <v>54</v>
      </c>
      <c r="I16" s="140">
        <v>44.7</v>
      </c>
      <c r="J16" s="133">
        <f t="shared" si="3"/>
        <v>98.7</v>
      </c>
      <c r="K16" s="133">
        <f>'JUNE-2020- III '!K16+J16</f>
        <v>610.92000000000007</v>
      </c>
      <c r="L16" s="39">
        <f t="shared" si="0"/>
        <v>109.8</v>
      </c>
      <c r="M16" s="39">
        <f t="shared" si="1"/>
        <v>0.58095238095238089</v>
      </c>
      <c r="N16" s="39">
        <f t="shared" si="4"/>
        <v>99.92980884109916</v>
      </c>
      <c r="O16" s="39">
        <f t="shared" si="5"/>
        <v>99.921915002560169</v>
      </c>
      <c r="P16" s="134">
        <f t="shared" si="6"/>
        <v>638.59500000000003</v>
      </c>
      <c r="Q16" s="39">
        <f t="shared" si="2"/>
        <v>3.3788095238095242</v>
      </c>
      <c r="R16" s="39">
        <f t="shared" si="7"/>
        <v>99.565540194572449</v>
      </c>
      <c r="S16" s="39">
        <f t="shared" si="8"/>
        <v>99.545858934971832</v>
      </c>
      <c r="V16" s="91">
        <f>17442/214</f>
        <v>81.504672897196258</v>
      </c>
    </row>
    <row r="17" spans="1:21" s="91" customFormat="1" ht="39.75" customHeight="1" x14ac:dyDescent="0.25">
      <c r="A17" s="85">
        <v>9</v>
      </c>
      <c r="B17" s="85" t="s">
        <v>43</v>
      </c>
      <c r="C17" s="38">
        <v>115</v>
      </c>
      <c r="D17" s="38">
        <v>115</v>
      </c>
      <c r="E17" s="40">
        <v>5557</v>
      </c>
      <c r="F17" s="141">
        <v>5.6625000000000005</v>
      </c>
      <c r="G17" s="132">
        <f>'JUNE-2020- III '!G17+F17</f>
        <v>36.547916666666666</v>
      </c>
      <c r="H17" s="141">
        <v>117.47916666666667</v>
      </c>
      <c r="I17" s="141">
        <v>89.880555555555546</v>
      </c>
      <c r="J17" s="133">
        <f t="shared" si="3"/>
        <v>207.35972222222222</v>
      </c>
      <c r="K17" s="133">
        <f>'JUNE-2020- III '!K17+J17</f>
        <v>811.41319444444434</v>
      </c>
      <c r="L17" s="39">
        <f t="shared" si="0"/>
        <v>213.02222222222221</v>
      </c>
      <c r="M17" s="39">
        <f t="shared" si="1"/>
        <v>1.852367149758454</v>
      </c>
      <c r="N17" s="39">
        <f t="shared" si="4"/>
        <v>99.757644083424253</v>
      </c>
      <c r="O17" s="39">
        <f t="shared" si="5"/>
        <v>99.751025920731394</v>
      </c>
      <c r="P17" s="134">
        <f t="shared" si="6"/>
        <v>847.96111111111099</v>
      </c>
      <c r="Q17" s="39">
        <f t="shared" si="2"/>
        <v>7.3735748792270526</v>
      </c>
      <c r="R17" s="39">
        <f t="shared" si="7"/>
        <v>99.051644232767131</v>
      </c>
      <c r="S17" s="39">
        <f t="shared" si="8"/>
        <v>99.008928107630766</v>
      </c>
      <c r="U17" s="91">
        <f>17442/2244</f>
        <v>7.7727272727272725</v>
      </c>
    </row>
    <row r="18" spans="1:21" s="91" customFormat="1" ht="39.75" customHeight="1" x14ac:dyDescent="0.25">
      <c r="A18" s="85">
        <v>10</v>
      </c>
      <c r="B18" s="106" t="s">
        <v>106</v>
      </c>
      <c r="C18" s="106">
        <v>232</v>
      </c>
      <c r="D18" s="85">
        <v>232</v>
      </c>
      <c r="E18" s="142">
        <v>22634</v>
      </c>
      <c r="F18" s="132">
        <v>12.53888888888889</v>
      </c>
      <c r="G18" s="132">
        <f>'JUNE-2020- III '!G18+F18</f>
        <v>48.161111111111111</v>
      </c>
      <c r="H18" s="132">
        <v>2401.8270833333331</v>
      </c>
      <c r="I18" s="132">
        <v>251.60625000000005</v>
      </c>
      <c r="J18" s="133">
        <f t="shared" si="3"/>
        <v>2653.4333333333334</v>
      </c>
      <c r="K18" s="133">
        <f>'JUNE-2020- III '!K18+J18</f>
        <v>10460.492361111112</v>
      </c>
      <c r="L18" s="39">
        <f t="shared" si="0"/>
        <v>2665.9722222222222</v>
      </c>
      <c r="M18" s="39">
        <f t="shared" si="1"/>
        <v>11.491259578544062</v>
      </c>
      <c r="N18" s="39">
        <f t="shared" si="4"/>
        <v>98.462740236064775</v>
      </c>
      <c r="O18" s="39">
        <f t="shared" si="5"/>
        <v>98.455475863098911</v>
      </c>
      <c r="P18" s="134">
        <f t="shared" si="6"/>
        <v>10508.653472222222</v>
      </c>
      <c r="Q18" s="39">
        <f t="shared" si="2"/>
        <v>45.295920138888889</v>
      </c>
      <c r="R18" s="39">
        <f t="shared" si="7"/>
        <v>93.939740706623624</v>
      </c>
      <c r="S18" s="39">
        <f t="shared" si="8"/>
        <v>93.911838691009564</v>
      </c>
    </row>
    <row r="19" spans="1:21" s="91" customFormat="1" ht="39.75" customHeight="1" x14ac:dyDescent="0.25">
      <c r="A19" s="85">
        <v>11</v>
      </c>
      <c r="B19" s="85" t="s">
        <v>107</v>
      </c>
      <c r="C19" s="99">
        <v>117</v>
      </c>
      <c r="D19" s="99">
        <v>117</v>
      </c>
      <c r="E19" s="143">
        <v>2766</v>
      </c>
      <c r="F19" s="144">
        <v>1.9895833333333333</v>
      </c>
      <c r="G19" s="132">
        <f>'JUNE-2020- III '!G19+F19</f>
        <v>7.958333333333333</v>
      </c>
      <c r="H19" s="145">
        <v>46.424305555555556</v>
      </c>
      <c r="I19" s="145">
        <v>83.749305555555551</v>
      </c>
      <c r="J19" s="133">
        <f t="shared" si="3"/>
        <v>130.17361111111111</v>
      </c>
      <c r="K19" s="133">
        <f>'JUNE-2020- III '!K19+J19</f>
        <v>455.0291666666667</v>
      </c>
      <c r="L19" s="39">
        <f t="shared" si="0"/>
        <v>132.16319444444446</v>
      </c>
      <c r="M19" s="39">
        <f t="shared" si="1"/>
        <v>1.1295999525166194</v>
      </c>
      <c r="N19" s="39">
        <f t="shared" si="4"/>
        <v>99.850457665757844</v>
      </c>
      <c r="O19" s="39">
        <f t="shared" si="5"/>
        <v>99.848172049392929</v>
      </c>
      <c r="P19" s="134">
        <f t="shared" si="6"/>
        <v>462.98750000000001</v>
      </c>
      <c r="Q19" s="39">
        <f t="shared" si="2"/>
        <v>3.9571581196581196</v>
      </c>
      <c r="R19" s="39">
        <f t="shared" si="7"/>
        <v>99.477266374107771</v>
      </c>
      <c r="S19" s="39">
        <f t="shared" si="8"/>
        <v>99.468123908648096</v>
      </c>
    </row>
    <row r="20" spans="1:21" s="91" customFormat="1" ht="39.75" customHeight="1" x14ac:dyDescent="0.25">
      <c r="A20" s="85">
        <v>12</v>
      </c>
      <c r="B20" s="85" t="s">
        <v>74</v>
      </c>
      <c r="C20" s="85">
        <v>134</v>
      </c>
      <c r="D20" s="85">
        <v>134</v>
      </c>
      <c r="E20" s="131">
        <v>9497</v>
      </c>
      <c r="F20" s="140">
        <v>13.128472222222221</v>
      </c>
      <c r="G20" s="132">
        <f>'JUNE-2020- III '!G20+F20</f>
        <v>65.719444444444434</v>
      </c>
      <c r="H20" s="140">
        <v>457.74444444444441</v>
      </c>
      <c r="I20" s="140">
        <v>187.8</v>
      </c>
      <c r="J20" s="133">
        <f t="shared" si="3"/>
        <v>645.54444444444448</v>
      </c>
      <c r="K20" s="133">
        <f>'JUNE-2020- III '!K20+J20</f>
        <v>2477.1743055555553</v>
      </c>
      <c r="L20" s="39">
        <f t="shared" si="0"/>
        <v>658.67291666666665</v>
      </c>
      <c r="M20" s="39">
        <f t="shared" si="1"/>
        <v>4.9154695273631841</v>
      </c>
      <c r="N20" s="39">
        <f t="shared" si="4"/>
        <v>99.352487116389369</v>
      </c>
      <c r="O20" s="39">
        <f t="shared" si="5"/>
        <v>99.339318611913555</v>
      </c>
      <c r="P20" s="134">
        <f t="shared" si="6"/>
        <v>2542.8937499999997</v>
      </c>
      <c r="Q20" s="39">
        <f t="shared" si="2"/>
        <v>18.976819029850745</v>
      </c>
      <c r="R20" s="39">
        <f t="shared" si="7"/>
        <v>97.515272121694395</v>
      </c>
      <c r="S20" s="39">
        <f t="shared" si="8"/>
        <v>97.449352280934036</v>
      </c>
    </row>
    <row r="21" spans="1:21" s="124" customFormat="1" ht="27.75" customHeight="1" x14ac:dyDescent="0.25">
      <c r="A21" s="115"/>
      <c r="B21" s="116" t="s">
        <v>96</v>
      </c>
      <c r="C21" s="116">
        <f t="shared" ref="C21:J21" si="9">SUM(C8:C20)</f>
        <v>1689</v>
      </c>
      <c r="D21" s="116">
        <f t="shared" si="9"/>
        <v>1689</v>
      </c>
      <c r="E21" s="116">
        <f t="shared" si="9"/>
        <v>97420</v>
      </c>
      <c r="F21" s="146">
        <f t="shared" si="9"/>
        <v>159.60208333333335</v>
      </c>
      <c r="G21" s="150">
        <f t="shared" si="9"/>
        <v>700.5819444444445</v>
      </c>
      <c r="H21" s="146">
        <f t="shared" si="9"/>
        <v>3869.8605902777776</v>
      </c>
      <c r="I21" s="146">
        <f t="shared" si="9"/>
        <v>1782.9416666666666</v>
      </c>
      <c r="J21" s="146">
        <f t="shared" si="9"/>
        <v>5652.8022569444447</v>
      </c>
      <c r="K21" s="147">
        <f>SUM(K8:K20)</f>
        <v>22092.228796296298</v>
      </c>
      <c r="L21" s="148">
        <f>SUM(L8:L20)</f>
        <v>5812.4043402777779</v>
      </c>
      <c r="M21" s="63">
        <f t="shared" si="1"/>
        <v>3.4413287982698506</v>
      </c>
      <c r="N21" s="63">
        <f>+((C21*24*31)-J21)/(C21*24*31)*100</f>
        <v>99.550156749799115</v>
      </c>
      <c r="O21" s="63">
        <f>+((C21*24*31)-L21)/(C21*24*31)*100</f>
        <v>99.53745580668415</v>
      </c>
      <c r="P21" s="65">
        <f>+G21+K21</f>
        <v>22792.810740740744</v>
      </c>
      <c r="Q21" s="63">
        <f t="shared" si="2"/>
        <v>13.49485538232134</v>
      </c>
      <c r="R21" s="63">
        <f>+((C21*24*31)-K21)/(C21*24*31)*100</f>
        <v>98.241926825991683</v>
      </c>
      <c r="S21" s="63">
        <f>+((C21*24*31)-(G21+K21))*100/(C21*24*31)</f>
        <v>98.186175351838529</v>
      </c>
    </row>
    <row r="22" spans="1:21" ht="110.25" customHeight="1" x14ac:dyDescent="0.25">
      <c r="A22" s="286" t="s">
        <v>108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</row>
    <row r="23" spans="1:21" ht="66" customHeight="1" x14ac:dyDescent="0.25">
      <c r="A23" s="287" t="s">
        <v>195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</row>
    <row r="29" spans="1:21" x14ac:dyDescent="0.25">
      <c r="N29" s="127" t="s">
        <v>207</v>
      </c>
    </row>
    <row r="32" spans="1:21" x14ac:dyDescent="0.25">
      <c r="N32" s="127">
        <v>169.04791666666657</v>
      </c>
      <c r="P32" s="127">
        <v>170.83819444444444</v>
      </c>
    </row>
    <row r="33" spans="14:16" x14ac:dyDescent="0.25">
      <c r="N33" s="127">
        <v>90.52847222222222</v>
      </c>
      <c r="P33" s="127">
        <v>53.361805555555542</v>
      </c>
    </row>
    <row r="34" spans="14:16" x14ac:dyDescent="0.25">
      <c r="N34" s="127">
        <v>307.64930555555566</v>
      </c>
      <c r="P34" s="127">
        <v>113.67847222222221</v>
      </c>
    </row>
    <row r="35" spans="14:16" x14ac:dyDescent="0.25">
      <c r="N35" s="127">
        <f>SUM(N32:N34)</f>
        <v>567.22569444444446</v>
      </c>
      <c r="P35" s="127">
        <f>SUM(P32:P34)</f>
        <v>337.87847222222217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0"/>
  <sheetViews>
    <sheetView view="pageBreakPreview" zoomScale="60" zoomScaleNormal="55" workbookViewId="0">
      <selection activeCell="G9" sqref="G9"/>
    </sheetView>
  </sheetViews>
  <sheetFormatPr defaultRowHeight="15" x14ac:dyDescent="0.25"/>
  <cols>
    <col min="1" max="1" width="5.140625" customWidth="1"/>
    <col min="2" max="2" width="14.7109375" customWidth="1"/>
    <col min="3" max="3" width="11.140625" customWidth="1"/>
    <col min="4" max="4" width="11.85546875" customWidth="1"/>
    <col min="5" max="5" width="14.42578125" customWidth="1"/>
    <col min="6" max="6" width="15.7109375" style="187" customWidth="1"/>
    <col min="7" max="7" width="14" customWidth="1"/>
    <col min="8" max="8" width="15" customWidth="1"/>
    <col min="9" max="9" width="13.5703125" customWidth="1"/>
    <col min="10" max="10" width="15.7109375" style="187" customWidth="1"/>
    <col min="11" max="11" width="19.28515625" customWidth="1"/>
    <col min="12" max="12" width="19.5703125" customWidth="1"/>
    <col min="13" max="13" width="14.85546875" customWidth="1"/>
    <col min="14" max="14" width="16.7109375" customWidth="1"/>
    <col min="15" max="15" width="11.7109375" customWidth="1"/>
    <col min="16" max="16" width="21.28515625" customWidth="1"/>
    <col min="17" max="17" width="15.42578125" customWidth="1"/>
    <col min="18" max="18" width="12.5703125" customWidth="1"/>
    <col min="19" max="19" width="11.140625" customWidth="1"/>
  </cols>
  <sheetData>
    <row r="1" spans="1:20" s="1" customFormat="1" ht="36" customHeight="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20" s="1" customFormat="1" ht="52.5" customHeight="1" x14ac:dyDescent="0.25">
      <c r="A2" s="237" t="s">
        <v>211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20" s="2" customFormat="1" ht="31.5" customHeight="1" x14ac:dyDescent="0.25">
      <c r="A3" s="238" t="s">
        <v>1</v>
      </c>
      <c r="B3" s="238" t="s">
        <v>2</v>
      </c>
      <c r="C3" s="239" t="s">
        <v>3</v>
      </c>
      <c r="D3" s="238" t="s">
        <v>4</v>
      </c>
      <c r="E3" s="239" t="s">
        <v>212</v>
      </c>
      <c r="F3" s="290" t="s">
        <v>213</v>
      </c>
      <c r="G3" s="239" t="s">
        <v>133</v>
      </c>
      <c r="H3" s="242" t="s">
        <v>214</v>
      </c>
      <c r="I3" s="242"/>
      <c r="J3" s="242"/>
      <c r="K3" s="245" t="s">
        <v>120</v>
      </c>
      <c r="L3" s="238" t="s">
        <v>215</v>
      </c>
      <c r="M3" s="238"/>
      <c r="N3" s="238"/>
      <c r="O3" s="238"/>
      <c r="P3" s="238" t="s">
        <v>5</v>
      </c>
      <c r="Q3" s="238"/>
      <c r="R3" s="238"/>
      <c r="S3" s="238"/>
    </row>
    <row r="4" spans="1:20" s="2" customFormat="1" ht="24.75" customHeight="1" x14ac:dyDescent="0.25">
      <c r="A4" s="238"/>
      <c r="B4" s="238"/>
      <c r="C4" s="240"/>
      <c r="D4" s="238"/>
      <c r="E4" s="240"/>
      <c r="F4" s="291"/>
      <c r="G4" s="240"/>
      <c r="H4" s="242"/>
      <c r="I4" s="242"/>
      <c r="J4" s="242"/>
      <c r="K4" s="246"/>
      <c r="L4" s="238" t="s">
        <v>6</v>
      </c>
      <c r="M4" s="243" t="s">
        <v>7</v>
      </c>
      <c r="N4" s="243" t="s">
        <v>8</v>
      </c>
      <c r="O4" s="243" t="s">
        <v>9</v>
      </c>
      <c r="P4" s="238" t="s">
        <v>116</v>
      </c>
      <c r="Q4" s="243" t="s">
        <v>10</v>
      </c>
      <c r="R4" s="243" t="s">
        <v>11</v>
      </c>
      <c r="S4" s="243" t="s">
        <v>12</v>
      </c>
    </row>
    <row r="5" spans="1:20" s="2" customFormat="1" ht="146.25" customHeight="1" x14ac:dyDescent="0.25">
      <c r="A5" s="238"/>
      <c r="B5" s="238"/>
      <c r="C5" s="241"/>
      <c r="D5" s="238"/>
      <c r="E5" s="241"/>
      <c r="F5" s="292"/>
      <c r="G5" s="241"/>
      <c r="H5" s="198" t="s">
        <v>13</v>
      </c>
      <c r="I5" s="198" t="s">
        <v>14</v>
      </c>
      <c r="J5" s="198" t="s">
        <v>15</v>
      </c>
      <c r="K5" s="247"/>
      <c r="L5" s="238"/>
      <c r="M5" s="243"/>
      <c r="N5" s="243"/>
      <c r="O5" s="243"/>
      <c r="P5" s="238"/>
      <c r="Q5" s="243"/>
      <c r="R5" s="243"/>
      <c r="S5" s="243"/>
    </row>
    <row r="6" spans="1:20" s="163" customFormat="1" ht="44.25" customHeight="1" x14ac:dyDescent="0.25">
      <c r="A6" s="160">
        <v>1</v>
      </c>
      <c r="B6" s="160">
        <v>2</v>
      </c>
      <c r="C6" s="160">
        <v>3</v>
      </c>
      <c r="D6" s="160">
        <v>4</v>
      </c>
      <c r="E6" s="161" t="s">
        <v>16</v>
      </c>
      <c r="F6" s="162">
        <v>5</v>
      </c>
      <c r="G6" s="160" t="s">
        <v>17</v>
      </c>
      <c r="H6" s="162">
        <v>6</v>
      </c>
      <c r="I6" s="162">
        <v>7</v>
      </c>
      <c r="J6" s="162" t="s">
        <v>18</v>
      </c>
      <c r="K6" s="160" t="s">
        <v>19</v>
      </c>
      <c r="L6" s="160" t="s">
        <v>20</v>
      </c>
      <c r="M6" s="160" t="s">
        <v>21</v>
      </c>
      <c r="N6" s="160" t="s">
        <v>22</v>
      </c>
      <c r="O6" s="160" t="s">
        <v>23</v>
      </c>
      <c r="P6" s="160" t="s">
        <v>24</v>
      </c>
      <c r="Q6" s="160" t="s">
        <v>25</v>
      </c>
      <c r="R6" s="160" t="s">
        <v>26</v>
      </c>
      <c r="S6" s="160" t="s">
        <v>27</v>
      </c>
    </row>
    <row r="7" spans="1:20" s="12" customFormat="1" ht="78" customHeight="1" x14ac:dyDescent="0.25">
      <c r="A7" s="8">
        <v>1</v>
      </c>
      <c r="B7" s="9" t="s">
        <v>28</v>
      </c>
      <c r="C7" s="10">
        <f>'AUG-2020 I '!C14</f>
        <v>145</v>
      </c>
      <c r="D7" s="10">
        <f>'AUG-2020 I '!D14</f>
        <v>145</v>
      </c>
      <c r="E7" s="10">
        <f>'AUG-2020 I '!E14</f>
        <v>8824</v>
      </c>
      <c r="F7" s="11">
        <f>'AUG-2020 I '!F14</f>
        <v>29.641666666666669</v>
      </c>
      <c r="G7" s="11">
        <f>'AUG-2020 I '!G14</f>
        <v>115.26527777777778</v>
      </c>
      <c r="H7" s="11">
        <f>'AUG-2020 I '!H14</f>
        <v>79.018750000000011</v>
      </c>
      <c r="I7" s="11">
        <f>'AUG-2020 I '!I14</f>
        <v>49.234722222222217</v>
      </c>
      <c r="J7" s="11">
        <f>'AUG-2020 I '!J14</f>
        <v>128.25347222222223</v>
      </c>
      <c r="K7" s="11">
        <f>'AUG-2020 I '!K14</f>
        <v>687.31805555555547</v>
      </c>
      <c r="L7" s="11">
        <f>'AUG-2020 I '!L14</f>
        <v>157.89513888888888</v>
      </c>
      <c r="M7" s="11">
        <f>'AUG-2020 I '!M14</f>
        <v>1.0889319923371648</v>
      </c>
      <c r="N7" s="11">
        <f>'AUG-2020 I '!N14</f>
        <v>99.881114690190756</v>
      </c>
      <c r="O7" s="11">
        <f>'AUG-2020 I '!O14</f>
        <v>99.853638173072966</v>
      </c>
      <c r="P7" s="11">
        <f>'AUG-2020 I '!P14</f>
        <v>802.58333333333326</v>
      </c>
      <c r="Q7" s="11">
        <f>'AUG-2020 I '!Q14</f>
        <v>5.5350574712643672</v>
      </c>
      <c r="R7" s="11">
        <f>'AUG-2020 I '!R14</f>
        <v>99.362886489103118</v>
      </c>
      <c r="S7" s="11">
        <f>'AUG-2020 I '!S14</f>
        <v>99.256040662464471</v>
      </c>
      <c r="T7" s="151"/>
    </row>
    <row r="8" spans="1:20" s="12" customFormat="1" ht="78" customHeight="1" x14ac:dyDescent="0.25">
      <c r="A8" s="8">
        <v>2</v>
      </c>
      <c r="B8" s="13" t="s">
        <v>29</v>
      </c>
      <c r="C8" s="14">
        <f>'AUG-2020 II '!C48</f>
        <v>154</v>
      </c>
      <c r="D8" s="14">
        <f>'AUG-2020 II '!D48</f>
        <v>154</v>
      </c>
      <c r="E8" s="14">
        <f>'AUG-2020 II '!E48</f>
        <v>6847</v>
      </c>
      <c r="F8" s="15">
        <f>'AUG-2020 II '!F48</f>
        <v>11.920833333333331</v>
      </c>
      <c r="G8" s="15">
        <f>'AUG-2020 II '!G48</f>
        <v>54.722083333333337</v>
      </c>
      <c r="H8" s="15">
        <f>'AUG-2020 II '!H48</f>
        <v>117.72083333333333</v>
      </c>
      <c r="I8" s="15">
        <f>'AUG-2020 II '!I48</f>
        <v>78.691527777777779</v>
      </c>
      <c r="J8" s="15">
        <f>'AUG-2020 II '!J48</f>
        <v>196.41236111111112</v>
      </c>
      <c r="K8" s="15">
        <f>'AUG-2020 II '!K48</f>
        <v>1186.8925925925928</v>
      </c>
      <c r="L8" s="15">
        <f>'AUG-2020 II '!L48</f>
        <v>208.33319444444444</v>
      </c>
      <c r="M8" s="15">
        <f>'AUG-2020 II '!M48</f>
        <v>1.352812950937951</v>
      </c>
      <c r="N8" s="15">
        <f>'AUG-2020 II '!N48</f>
        <v>99.828574604532264</v>
      </c>
      <c r="O8" s="15">
        <f>'AUG-2020 II '!O48</f>
        <v>99.818170302293282</v>
      </c>
      <c r="P8" s="15">
        <f>'AUG-2020 II '!P48</f>
        <v>1241.6146759259261</v>
      </c>
      <c r="Q8" s="15">
        <f>'AUG-2020 II '!Q48</f>
        <v>8.0624329605579614</v>
      </c>
      <c r="R8" s="15">
        <f>'AUG-2020 II '!R48</f>
        <v>98.964100167057154</v>
      </c>
      <c r="S8" s="15">
        <f>'AUG-2020 II '!S48</f>
        <v>98.916339655838982</v>
      </c>
    </row>
    <row r="9" spans="1:20" s="12" customFormat="1" ht="78" customHeight="1" x14ac:dyDescent="0.25">
      <c r="A9" s="8">
        <v>3</v>
      </c>
      <c r="B9" s="9" t="s">
        <v>30</v>
      </c>
      <c r="C9" s="10">
        <f>'AUG-2020- III'!C21</f>
        <v>1699</v>
      </c>
      <c r="D9" s="10">
        <f>'AUG-2020- III'!D21</f>
        <v>1699</v>
      </c>
      <c r="E9" s="10">
        <f>'AUG-2020- III'!E21</f>
        <v>92399</v>
      </c>
      <c r="F9" s="11">
        <f>'AUG-2020- III'!F21</f>
        <v>145.86388888888891</v>
      </c>
      <c r="G9" s="11">
        <f>'AUG-2020- III'!G21</f>
        <v>846.44583333333333</v>
      </c>
      <c r="H9" s="11">
        <f>'AUG-2020- III'!H21</f>
        <v>2981.6277777777777</v>
      </c>
      <c r="I9" s="11">
        <f>'AUG-2020- III'!I21</f>
        <v>1734.9347222222223</v>
      </c>
      <c r="J9" s="11">
        <f>'AUG-2020- III'!J21</f>
        <v>4716.5625</v>
      </c>
      <c r="K9" s="11">
        <f>'AUG-2020- III'!K21</f>
        <v>26808.791296296295</v>
      </c>
      <c r="L9" s="11">
        <f>'AUG-2020- III'!L21</f>
        <v>4862.4263888888891</v>
      </c>
      <c r="M9" s="11">
        <f>'AUG-2020- III'!M21</f>
        <v>2.8619343077627364</v>
      </c>
      <c r="N9" s="11">
        <f>'AUG-2020- III'!N21</f>
        <v>99.626870763637058</v>
      </c>
      <c r="O9" s="11">
        <f>'AUG-2020- III'!O21</f>
        <v>99.615331410246938</v>
      </c>
      <c r="P9" s="11">
        <f>'AUG-2020- III'!P21</f>
        <v>27655.23712962963</v>
      </c>
      <c r="Q9" s="11">
        <f>'AUG-2020- III'!Q21</f>
        <v>16.277361465349987</v>
      </c>
      <c r="R9" s="11">
        <f>'AUG-2020- III'!R21</f>
        <v>97.879145283413365</v>
      </c>
      <c r="S9" s="11">
        <f>'AUG-2020- III'!S21</f>
        <v>97.812182598743291</v>
      </c>
    </row>
    <row r="10" spans="1:20" s="168" customFormat="1" ht="54" customHeight="1" x14ac:dyDescent="0.25">
      <c r="A10" s="164" t="s">
        <v>15</v>
      </c>
      <c r="B10" s="165"/>
      <c r="C10" s="166">
        <f t="shared" ref="C10:I10" si="0">SUM(C7:C9)</f>
        <v>1998</v>
      </c>
      <c r="D10" s="166">
        <f t="shared" si="0"/>
        <v>1998</v>
      </c>
      <c r="E10" s="166">
        <f t="shared" si="0"/>
        <v>108070</v>
      </c>
      <c r="F10" s="185">
        <f t="shared" si="0"/>
        <v>187.42638888888891</v>
      </c>
      <c r="G10" s="167">
        <f t="shared" si="0"/>
        <v>1016.4331944444444</v>
      </c>
      <c r="H10" s="167">
        <f t="shared" si="0"/>
        <v>3178.3673611111112</v>
      </c>
      <c r="I10" s="167">
        <f t="shared" si="0"/>
        <v>1862.8609722222222</v>
      </c>
      <c r="J10" s="185">
        <f>+H10+I10</f>
        <v>5041.2283333333335</v>
      </c>
      <c r="K10" s="167">
        <f>SUM(K7:K9)</f>
        <v>28683.001944444444</v>
      </c>
      <c r="L10" s="167">
        <f>SUM(L7:L9)</f>
        <v>5228.6547222222225</v>
      </c>
      <c r="M10" s="167">
        <f>L10/C10</f>
        <v>2.6169443054165278</v>
      </c>
      <c r="N10" s="167">
        <f>SUM(N7:N9)/3</f>
        <v>99.778853352786697</v>
      </c>
      <c r="O10" s="167">
        <f>SUM(O7:O9)/3</f>
        <v>99.762379961871076</v>
      </c>
      <c r="P10" s="167">
        <f>+G10+K10</f>
        <v>29699.43513888889</v>
      </c>
      <c r="Q10" s="167">
        <f>+P10/C10</f>
        <v>14.864582151596041</v>
      </c>
      <c r="R10" s="167">
        <f>SUM(R7:R9)/3</f>
        <v>98.735377313191222</v>
      </c>
      <c r="S10" s="167">
        <f>SUM(S7:S9)/3</f>
        <v>98.66152097234891</v>
      </c>
    </row>
    <row r="11" spans="1:20" s="23" customFormat="1" ht="41.25" customHeight="1" x14ac:dyDescent="0.25">
      <c r="A11" s="19" t="s">
        <v>31</v>
      </c>
      <c r="B11" s="197"/>
      <c r="C11" s="197"/>
      <c r="D11" s="197"/>
      <c r="E11" s="197"/>
      <c r="F11" s="186"/>
      <c r="G11" s="244" t="s">
        <v>32</v>
      </c>
      <c r="H11" s="244"/>
      <c r="I11" s="244"/>
      <c r="J11" s="188">
        <f>+N10</f>
        <v>99.778853352786697</v>
      </c>
      <c r="K11" s="244" t="s">
        <v>33</v>
      </c>
      <c r="L11" s="244"/>
      <c r="M11" s="21">
        <f>+O10</f>
        <v>99.762379961871076</v>
      </c>
      <c r="N11" s="197"/>
      <c r="O11" s="197" t="s">
        <v>34</v>
      </c>
      <c r="P11" s="197"/>
      <c r="Q11" s="21">
        <f>+(J11+M11)/2</f>
        <v>99.770616657328887</v>
      </c>
      <c r="R11" s="197"/>
      <c r="S11" s="22"/>
    </row>
    <row r="15" spans="1:20" x14ac:dyDescent="0.25">
      <c r="L15" t="s">
        <v>35</v>
      </c>
    </row>
    <row r="20" spans="5:5" x14ac:dyDescent="0.25">
      <c r="E20" s="183"/>
    </row>
  </sheetData>
  <mergeCells count="23"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zoomScale="60" workbookViewId="0">
      <selection activeCell="K9" sqref="K9"/>
    </sheetView>
  </sheetViews>
  <sheetFormatPr defaultRowHeight="12.75" x14ac:dyDescent="0.2"/>
  <cols>
    <col min="1" max="1" width="3.5703125" style="72" customWidth="1"/>
    <col min="2" max="2" width="13" style="28" customWidth="1"/>
    <col min="3" max="3" width="11.28515625" style="28" customWidth="1"/>
    <col min="4" max="4" width="9.42578125" style="28" customWidth="1"/>
    <col min="5" max="5" width="10.85546875" style="28" customWidth="1"/>
    <col min="6" max="6" width="12.85546875" style="28" customWidth="1"/>
    <col min="7" max="7" width="15.28515625" style="28" customWidth="1"/>
    <col min="8" max="8" width="16.7109375" style="28" customWidth="1"/>
    <col min="9" max="9" width="15.28515625" style="28" customWidth="1"/>
    <col min="10" max="10" width="15" style="28" customWidth="1"/>
    <col min="11" max="11" width="16.140625" style="28" customWidth="1"/>
    <col min="12" max="12" width="17.5703125" style="28" customWidth="1"/>
    <col min="13" max="13" width="15.42578125" style="28" customWidth="1"/>
    <col min="14" max="14" width="10.85546875" style="28" customWidth="1"/>
    <col min="15" max="15" width="11.42578125" style="28" customWidth="1"/>
    <col min="16" max="17" width="14.5703125" style="28" customWidth="1"/>
    <col min="18" max="18" width="11.85546875" style="28" customWidth="1"/>
    <col min="19" max="19" width="13" style="28" customWidth="1"/>
    <col min="20" max="23" width="9.140625" style="28"/>
    <col min="24" max="24" width="11.5703125" style="28" bestFit="1" customWidth="1"/>
    <col min="25" max="257" width="9.140625" style="28"/>
    <col min="258" max="258" width="3.5703125" style="28" customWidth="1"/>
    <col min="259" max="259" width="13.85546875" style="28" customWidth="1"/>
    <col min="260" max="260" width="12.28515625" style="28" bestFit="1" customWidth="1"/>
    <col min="261" max="261" width="10.5703125" style="28" customWidth="1"/>
    <col min="262" max="262" width="15.28515625" style="28" customWidth="1"/>
    <col min="263" max="263" width="14.5703125" style="28" customWidth="1"/>
    <col min="264" max="264" width="13.42578125" style="28" customWidth="1"/>
    <col min="265" max="265" width="15.140625" style="28" customWidth="1"/>
    <col min="266" max="266" width="9.28515625" style="28" customWidth="1"/>
    <col min="267" max="267" width="11.85546875" style="28" customWidth="1"/>
    <col min="268" max="268" width="14.5703125" style="28" customWidth="1"/>
    <col min="269" max="269" width="17" style="28" customWidth="1"/>
    <col min="270" max="270" width="10.85546875" style="28" customWidth="1"/>
    <col min="271" max="271" width="13.7109375" style="28" customWidth="1"/>
    <col min="272" max="272" width="14.5703125" style="28" customWidth="1"/>
    <col min="273" max="273" width="17" style="28" customWidth="1"/>
    <col min="274" max="274" width="11.85546875" style="28" customWidth="1"/>
    <col min="275" max="275" width="13.7109375" style="28" customWidth="1"/>
    <col min="276" max="513" width="9.140625" style="28"/>
    <col min="514" max="514" width="3.5703125" style="28" customWidth="1"/>
    <col min="515" max="515" width="13.85546875" style="28" customWidth="1"/>
    <col min="516" max="516" width="12.28515625" style="28" bestFit="1" customWidth="1"/>
    <col min="517" max="517" width="10.5703125" style="28" customWidth="1"/>
    <col min="518" max="518" width="15.28515625" style="28" customWidth="1"/>
    <col min="519" max="519" width="14.5703125" style="28" customWidth="1"/>
    <col min="520" max="520" width="13.42578125" style="28" customWidth="1"/>
    <col min="521" max="521" width="15.140625" style="28" customWidth="1"/>
    <col min="522" max="522" width="9.28515625" style="28" customWidth="1"/>
    <col min="523" max="523" width="11.85546875" style="28" customWidth="1"/>
    <col min="524" max="524" width="14.5703125" style="28" customWidth="1"/>
    <col min="525" max="525" width="17" style="28" customWidth="1"/>
    <col min="526" max="526" width="10.85546875" style="28" customWidth="1"/>
    <col min="527" max="527" width="13.7109375" style="28" customWidth="1"/>
    <col min="528" max="528" width="14.5703125" style="28" customWidth="1"/>
    <col min="529" max="529" width="17" style="28" customWidth="1"/>
    <col min="530" max="530" width="11.85546875" style="28" customWidth="1"/>
    <col min="531" max="531" width="13.7109375" style="28" customWidth="1"/>
    <col min="532" max="769" width="9.140625" style="28"/>
    <col min="770" max="770" width="3.5703125" style="28" customWidth="1"/>
    <col min="771" max="771" width="13.85546875" style="28" customWidth="1"/>
    <col min="772" max="772" width="12.28515625" style="28" bestFit="1" customWidth="1"/>
    <col min="773" max="773" width="10.5703125" style="28" customWidth="1"/>
    <col min="774" max="774" width="15.28515625" style="28" customWidth="1"/>
    <col min="775" max="775" width="14.5703125" style="28" customWidth="1"/>
    <col min="776" max="776" width="13.42578125" style="28" customWidth="1"/>
    <col min="777" max="777" width="15.140625" style="28" customWidth="1"/>
    <col min="778" max="778" width="9.28515625" style="28" customWidth="1"/>
    <col min="779" max="779" width="11.85546875" style="28" customWidth="1"/>
    <col min="780" max="780" width="14.5703125" style="28" customWidth="1"/>
    <col min="781" max="781" width="17" style="28" customWidth="1"/>
    <col min="782" max="782" width="10.85546875" style="28" customWidth="1"/>
    <col min="783" max="783" width="13.7109375" style="28" customWidth="1"/>
    <col min="784" max="784" width="14.5703125" style="28" customWidth="1"/>
    <col min="785" max="785" width="17" style="28" customWidth="1"/>
    <col min="786" max="786" width="11.85546875" style="28" customWidth="1"/>
    <col min="787" max="787" width="13.7109375" style="28" customWidth="1"/>
    <col min="788" max="1025" width="9.140625" style="28"/>
    <col min="1026" max="1026" width="3.5703125" style="28" customWidth="1"/>
    <col min="1027" max="1027" width="13.85546875" style="28" customWidth="1"/>
    <col min="1028" max="1028" width="12.28515625" style="28" bestFit="1" customWidth="1"/>
    <col min="1029" max="1029" width="10.5703125" style="28" customWidth="1"/>
    <col min="1030" max="1030" width="15.28515625" style="28" customWidth="1"/>
    <col min="1031" max="1031" width="14.5703125" style="28" customWidth="1"/>
    <col min="1032" max="1032" width="13.42578125" style="28" customWidth="1"/>
    <col min="1033" max="1033" width="15.140625" style="28" customWidth="1"/>
    <col min="1034" max="1034" width="9.28515625" style="28" customWidth="1"/>
    <col min="1035" max="1035" width="11.85546875" style="28" customWidth="1"/>
    <col min="1036" max="1036" width="14.5703125" style="28" customWidth="1"/>
    <col min="1037" max="1037" width="17" style="28" customWidth="1"/>
    <col min="1038" max="1038" width="10.85546875" style="28" customWidth="1"/>
    <col min="1039" max="1039" width="13.7109375" style="28" customWidth="1"/>
    <col min="1040" max="1040" width="14.5703125" style="28" customWidth="1"/>
    <col min="1041" max="1041" width="17" style="28" customWidth="1"/>
    <col min="1042" max="1042" width="11.85546875" style="28" customWidth="1"/>
    <col min="1043" max="1043" width="13.7109375" style="28" customWidth="1"/>
    <col min="1044" max="1281" width="9.140625" style="28"/>
    <col min="1282" max="1282" width="3.5703125" style="28" customWidth="1"/>
    <col min="1283" max="1283" width="13.85546875" style="28" customWidth="1"/>
    <col min="1284" max="1284" width="12.28515625" style="28" bestFit="1" customWidth="1"/>
    <col min="1285" max="1285" width="10.5703125" style="28" customWidth="1"/>
    <col min="1286" max="1286" width="15.28515625" style="28" customWidth="1"/>
    <col min="1287" max="1287" width="14.5703125" style="28" customWidth="1"/>
    <col min="1288" max="1288" width="13.42578125" style="28" customWidth="1"/>
    <col min="1289" max="1289" width="15.140625" style="28" customWidth="1"/>
    <col min="1290" max="1290" width="9.28515625" style="28" customWidth="1"/>
    <col min="1291" max="1291" width="11.85546875" style="28" customWidth="1"/>
    <col min="1292" max="1292" width="14.5703125" style="28" customWidth="1"/>
    <col min="1293" max="1293" width="17" style="28" customWidth="1"/>
    <col min="1294" max="1294" width="10.85546875" style="28" customWidth="1"/>
    <col min="1295" max="1295" width="13.7109375" style="28" customWidth="1"/>
    <col min="1296" max="1296" width="14.5703125" style="28" customWidth="1"/>
    <col min="1297" max="1297" width="17" style="28" customWidth="1"/>
    <col min="1298" max="1298" width="11.85546875" style="28" customWidth="1"/>
    <col min="1299" max="1299" width="13.7109375" style="28" customWidth="1"/>
    <col min="1300" max="1537" width="9.140625" style="28"/>
    <col min="1538" max="1538" width="3.5703125" style="28" customWidth="1"/>
    <col min="1539" max="1539" width="13.85546875" style="28" customWidth="1"/>
    <col min="1540" max="1540" width="12.28515625" style="28" bestFit="1" customWidth="1"/>
    <col min="1541" max="1541" width="10.5703125" style="28" customWidth="1"/>
    <col min="1542" max="1542" width="15.28515625" style="28" customWidth="1"/>
    <col min="1543" max="1543" width="14.5703125" style="28" customWidth="1"/>
    <col min="1544" max="1544" width="13.42578125" style="28" customWidth="1"/>
    <col min="1545" max="1545" width="15.140625" style="28" customWidth="1"/>
    <col min="1546" max="1546" width="9.28515625" style="28" customWidth="1"/>
    <col min="1547" max="1547" width="11.85546875" style="28" customWidth="1"/>
    <col min="1548" max="1548" width="14.5703125" style="28" customWidth="1"/>
    <col min="1549" max="1549" width="17" style="28" customWidth="1"/>
    <col min="1550" max="1550" width="10.85546875" style="28" customWidth="1"/>
    <col min="1551" max="1551" width="13.7109375" style="28" customWidth="1"/>
    <col min="1552" max="1552" width="14.5703125" style="28" customWidth="1"/>
    <col min="1553" max="1553" width="17" style="28" customWidth="1"/>
    <col min="1554" max="1554" width="11.85546875" style="28" customWidth="1"/>
    <col min="1555" max="1555" width="13.7109375" style="28" customWidth="1"/>
    <col min="1556" max="1793" width="9.140625" style="28"/>
    <col min="1794" max="1794" width="3.5703125" style="28" customWidth="1"/>
    <col min="1795" max="1795" width="13.85546875" style="28" customWidth="1"/>
    <col min="1796" max="1796" width="12.28515625" style="28" bestFit="1" customWidth="1"/>
    <col min="1797" max="1797" width="10.5703125" style="28" customWidth="1"/>
    <col min="1798" max="1798" width="15.28515625" style="28" customWidth="1"/>
    <col min="1799" max="1799" width="14.5703125" style="28" customWidth="1"/>
    <col min="1800" max="1800" width="13.42578125" style="28" customWidth="1"/>
    <col min="1801" max="1801" width="15.140625" style="28" customWidth="1"/>
    <col min="1802" max="1802" width="9.28515625" style="28" customWidth="1"/>
    <col min="1803" max="1803" width="11.85546875" style="28" customWidth="1"/>
    <col min="1804" max="1804" width="14.5703125" style="28" customWidth="1"/>
    <col min="1805" max="1805" width="17" style="28" customWidth="1"/>
    <col min="1806" max="1806" width="10.85546875" style="28" customWidth="1"/>
    <col min="1807" max="1807" width="13.7109375" style="28" customWidth="1"/>
    <col min="1808" max="1808" width="14.5703125" style="28" customWidth="1"/>
    <col min="1809" max="1809" width="17" style="28" customWidth="1"/>
    <col min="1810" max="1810" width="11.85546875" style="28" customWidth="1"/>
    <col min="1811" max="1811" width="13.7109375" style="28" customWidth="1"/>
    <col min="1812" max="2049" width="9.140625" style="28"/>
    <col min="2050" max="2050" width="3.5703125" style="28" customWidth="1"/>
    <col min="2051" max="2051" width="13.85546875" style="28" customWidth="1"/>
    <col min="2052" max="2052" width="12.28515625" style="28" bestFit="1" customWidth="1"/>
    <col min="2053" max="2053" width="10.5703125" style="28" customWidth="1"/>
    <col min="2054" max="2054" width="15.28515625" style="28" customWidth="1"/>
    <col min="2055" max="2055" width="14.5703125" style="28" customWidth="1"/>
    <col min="2056" max="2056" width="13.42578125" style="28" customWidth="1"/>
    <col min="2057" max="2057" width="15.140625" style="28" customWidth="1"/>
    <col min="2058" max="2058" width="9.28515625" style="28" customWidth="1"/>
    <col min="2059" max="2059" width="11.85546875" style="28" customWidth="1"/>
    <col min="2060" max="2060" width="14.5703125" style="28" customWidth="1"/>
    <col min="2061" max="2061" width="17" style="28" customWidth="1"/>
    <col min="2062" max="2062" width="10.85546875" style="28" customWidth="1"/>
    <col min="2063" max="2063" width="13.7109375" style="28" customWidth="1"/>
    <col min="2064" max="2064" width="14.5703125" style="28" customWidth="1"/>
    <col min="2065" max="2065" width="17" style="28" customWidth="1"/>
    <col min="2066" max="2066" width="11.85546875" style="28" customWidth="1"/>
    <col min="2067" max="2067" width="13.7109375" style="28" customWidth="1"/>
    <col min="2068" max="2305" width="9.140625" style="28"/>
    <col min="2306" max="2306" width="3.5703125" style="28" customWidth="1"/>
    <col min="2307" max="2307" width="13.85546875" style="28" customWidth="1"/>
    <col min="2308" max="2308" width="12.28515625" style="28" bestFit="1" customWidth="1"/>
    <col min="2309" max="2309" width="10.5703125" style="28" customWidth="1"/>
    <col min="2310" max="2310" width="15.28515625" style="28" customWidth="1"/>
    <col min="2311" max="2311" width="14.5703125" style="28" customWidth="1"/>
    <col min="2312" max="2312" width="13.42578125" style="28" customWidth="1"/>
    <col min="2313" max="2313" width="15.140625" style="28" customWidth="1"/>
    <col min="2314" max="2314" width="9.28515625" style="28" customWidth="1"/>
    <col min="2315" max="2315" width="11.85546875" style="28" customWidth="1"/>
    <col min="2316" max="2316" width="14.5703125" style="28" customWidth="1"/>
    <col min="2317" max="2317" width="17" style="28" customWidth="1"/>
    <col min="2318" max="2318" width="10.85546875" style="28" customWidth="1"/>
    <col min="2319" max="2319" width="13.7109375" style="28" customWidth="1"/>
    <col min="2320" max="2320" width="14.5703125" style="28" customWidth="1"/>
    <col min="2321" max="2321" width="17" style="28" customWidth="1"/>
    <col min="2322" max="2322" width="11.85546875" style="28" customWidth="1"/>
    <col min="2323" max="2323" width="13.7109375" style="28" customWidth="1"/>
    <col min="2324" max="2561" width="9.140625" style="28"/>
    <col min="2562" max="2562" width="3.5703125" style="28" customWidth="1"/>
    <col min="2563" max="2563" width="13.85546875" style="28" customWidth="1"/>
    <col min="2564" max="2564" width="12.28515625" style="28" bestFit="1" customWidth="1"/>
    <col min="2565" max="2565" width="10.5703125" style="28" customWidth="1"/>
    <col min="2566" max="2566" width="15.28515625" style="28" customWidth="1"/>
    <col min="2567" max="2567" width="14.5703125" style="28" customWidth="1"/>
    <col min="2568" max="2568" width="13.42578125" style="28" customWidth="1"/>
    <col min="2569" max="2569" width="15.140625" style="28" customWidth="1"/>
    <col min="2570" max="2570" width="9.28515625" style="28" customWidth="1"/>
    <col min="2571" max="2571" width="11.85546875" style="28" customWidth="1"/>
    <col min="2572" max="2572" width="14.5703125" style="28" customWidth="1"/>
    <col min="2573" max="2573" width="17" style="28" customWidth="1"/>
    <col min="2574" max="2574" width="10.85546875" style="28" customWidth="1"/>
    <col min="2575" max="2575" width="13.7109375" style="28" customWidth="1"/>
    <col min="2576" max="2576" width="14.5703125" style="28" customWidth="1"/>
    <col min="2577" max="2577" width="17" style="28" customWidth="1"/>
    <col min="2578" max="2578" width="11.85546875" style="28" customWidth="1"/>
    <col min="2579" max="2579" width="13.7109375" style="28" customWidth="1"/>
    <col min="2580" max="2817" width="9.140625" style="28"/>
    <col min="2818" max="2818" width="3.5703125" style="28" customWidth="1"/>
    <col min="2819" max="2819" width="13.85546875" style="28" customWidth="1"/>
    <col min="2820" max="2820" width="12.28515625" style="28" bestFit="1" customWidth="1"/>
    <col min="2821" max="2821" width="10.5703125" style="28" customWidth="1"/>
    <col min="2822" max="2822" width="15.28515625" style="28" customWidth="1"/>
    <col min="2823" max="2823" width="14.5703125" style="28" customWidth="1"/>
    <col min="2824" max="2824" width="13.42578125" style="28" customWidth="1"/>
    <col min="2825" max="2825" width="15.140625" style="28" customWidth="1"/>
    <col min="2826" max="2826" width="9.28515625" style="28" customWidth="1"/>
    <col min="2827" max="2827" width="11.85546875" style="28" customWidth="1"/>
    <col min="2828" max="2828" width="14.5703125" style="28" customWidth="1"/>
    <col min="2829" max="2829" width="17" style="28" customWidth="1"/>
    <col min="2830" max="2830" width="10.85546875" style="28" customWidth="1"/>
    <col min="2831" max="2831" width="13.7109375" style="28" customWidth="1"/>
    <col min="2832" max="2832" width="14.5703125" style="28" customWidth="1"/>
    <col min="2833" max="2833" width="17" style="28" customWidth="1"/>
    <col min="2834" max="2834" width="11.85546875" style="28" customWidth="1"/>
    <col min="2835" max="2835" width="13.7109375" style="28" customWidth="1"/>
    <col min="2836" max="3073" width="9.140625" style="28"/>
    <col min="3074" max="3074" width="3.5703125" style="28" customWidth="1"/>
    <col min="3075" max="3075" width="13.85546875" style="28" customWidth="1"/>
    <col min="3076" max="3076" width="12.28515625" style="28" bestFit="1" customWidth="1"/>
    <col min="3077" max="3077" width="10.5703125" style="28" customWidth="1"/>
    <col min="3078" max="3078" width="15.28515625" style="28" customWidth="1"/>
    <col min="3079" max="3079" width="14.5703125" style="28" customWidth="1"/>
    <col min="3080" max="3080" width="13.42578125" style="28" customWidth="1"/>
    <col min="3081" max="3081" width="15.140625" style="28" customWidth="1"/>
    <col min="3082" max="3082" width="9.28515625" style="28" customWidth="1"/>
    <col min="3083" max="3083" width="11.85546875" style="28" customWidth="1"/>
    <col min="3084" max="3084" width="14.5703125" style="28" customWidth="1"/>
    <col min="3085" max="3085" width="17" style="28" customWidth="1"/>
    <col min="3086" max="3086" width="10.85546875" style="28" customWidth="1"/>
    <col min="3087" max="3087" width="13.7109375" style="28" customWidth="1"/>
    <col min="3088" max="3088" width="14.5703125" style="28" customWidth="1"/>
    <col min="3089" max="3089" width="17" style="28" customWidth="1"/>
    <col min="3090" max="3090" width="11.85546875" style="28" customWidth="1"/>
    <col min="3091" max="3091" width="13.7109375" style="28" customWidth="1"/>
    <col min="3092" max="3329" width="9.140625" style="28"/>
    <col min="3330" max="3330" width="3.5703125" style="28" customWidth="1"/>
    <col min="3331" max="3331" width="13.85546875" style="28" customWidth="1"/>
    <col min="3332" max="3332" width="12.28515625" style="28" bestFit="1" customWidth="1"/>
    <col min="3333" max="3333" width="10.5703125" style="28" customWidth="1"/>
    <col min="3334" max="3334" width="15.28515625" style="28" customWidth="1"/>
    <col min="3335" max="3335" width="14.5703125" style="28" customWidth="1"/>
    <col min="3336" max="3336" width="13.42578125" style="28" customWidth="1"/>
    <col min="3337" max="3337" width="15.140625" style="28" customWidth="1"/>
    <col min="3338" max="3338" width="9.28515625" style="28" customWidth="1"/>
    <col min="3339" max="3339" width="11.85546875" style="28" customWidth="1"/>
    <col min="3340" max="3340" width="14.5703125" style="28" customWidth="1"/>
    <col min="3341" max="3341" width="17" style="28" customWidth="1"/>
    <col min="3342" max="3342" width="10.85546875" style="28" customWidth="1"/>
    <col min="3343" max="3343" width="13.7109375" style="28" customWidth="1"/>
    <col min="3344" max="3344" width="14.5703125" style="28" customWidth="1"/>
    <col min="3345" max="3345" width="17" style="28" customWidth="1"/>
    <col min="3346" max="3346" width="11.85546875" style="28" customWidth="1"/>
    <col min="3347" max="3347" width="13.7109375" style="28" customWidth="1"/>
    <col min="3348" max="3585" width="9.140625" style="28"/>
    <col min="3586" max="3586" width="3.5703125" style="28" customWidth="1"/>
    <col min="3587" max="3587" width="13.85546875" style="28" customWidth="1"/>
    <col min="3588" max="3588" width="12.28515625" style="28" bestFit="1" customWidth="1"/>
    <col min="3589" max="3589" width="10.5703125" style="28" customWidth="1"/>
    <col min="3590" max="3590" width="15.28515625" style="28" customWidth="1"/>
    <col min="3591" max="3591" width="14.5703125" style="28" customWidth="1"/>
    <col min="3592" max="3592" width="13.42578125" style="28" customWidth="1"/>
    <col min="3593" max="3593" width="15.140625" style="28" customWidth="1"/>
    <col min="3594" max="3594" width="9.28515625" style="28" customWidth="1"/>
    <col min="3595" max="3595" width="11.85546875" style="28" customWidth="1"/>
    <col min="3596" max="3596" width="14.5703125" style="28" customWidth="1"/>
    <col min="3597" max="3597" width="17" style="28" customWidth="1"/>
    <col min="3598" max="3598" width="10.85546875" style="28" customWidth="1"/>
    <col min="3599" max="3599" width="13.7109375" style="28" customWidth="1"/>
    <col min="3600" max="3600" width="14.5703125" style="28" customWidth="1"/>
    <col min="3601" max="3601" width="17" style="28" customWidth="1"/>
    <col min="3602" max="3602" width="11.85546875" style="28" customWidth="1"/>
    <col min="3603" max="3603" width="13.7109375" style="28" customWidth="1"/>
    <col min="3604" max="3841" width="9.140625" style="28"/>
    <col min="3842" max="3842" width="3.5703125" style="28" customWidth="1"/>
    <col min="3843" max="3843" width="13.85546875" style="28" customWidth="1"/>
    <col min="3844" max="3844" width="12.28515625" style="28" bestFit="1" customWidth="1"/>
    <col min="3845" max="3845" width="10.5703125" style="28" customWidth="1"/>
    <col min="3846" max="3846" width="15.28515625" style="28" customWidth="1"/>
    <col min="3847" max="3847" width="14.5703125" style="28" customWidth="1"/>
    <col min="3848" max="3848" width="13.42578125" style="28" customWidth="1"/>
    <col min="3849" max="3849" width="15.140625" style="28" customWidth="1"/>
    <col min="3850" max="3850" width="9.28515625" style="28" customWidth="1"/>
    <col min="3851" max="3851" width="11.85546875" style="28" customWidth="1"/>
    <col min="3852" max="3852" width="14.5703125" style="28" customWidth="1"/>
    <col min="3853" max="3853" width="17" style="28" customWidth="1"/>
    <col min="3854" max="3854" width="10.85546875" style="28" customWidth="1"/>
    <col min="3855" max="3855" width="13.7109375" style="28" customWidth="1"/>
    <col min="3856" max="3856" width="14.5703125" style="28" customWidth="1"/>
    <col min="3857" max="3857" width="17" style="28" customWidth="1"/>
    <col min="3858" max="3858" width="11.85546875" style="28" customWidth="1"/>
    <col min="3859" max="3859" width="13.7109375" style="28" customWidth="1"/>
    <col min="3860" max="4097" width="9.140625" style="28"/>
    <col min="4098" max="4098" width="3.5703125" style="28" customWidth="1"/>
    <col min="4099" max="4099" width="13.85546875" style="28" customWidth="1"/>
    <col min="4100" max="4100" width="12.28515625" style="28" bestFit="1" customWidth="1"/>
    <col min="4101" max="4101" width="10.5703125" style="28" customWidth="1"/>
    <col min="4102" max="4102" width="15.28515625" style="28" customWidth="1"/>
    <col min="4103" max="4103" width="14.5703125" style="28" customWidth="1"/>
    <col min="4104" max="4104" width="13.42578125" style="28" customWidth="1"/>
    <col min="4105" max="4105" width="15.140625" style="28" customWidth="1"/>
    <col min="4106" max="4106" width="9.28515625" style="28" customWidth="1"/>
    <col min="4107" max="4107" width="11.85546875" style="28" customWidth="1"/>
    <col min="4108" max="4108" width="14.5703125" style="28" customWidth="1"/>
    <col min="4109" max="4109" width="17" style="28" customWidth="1"/>
    <col min="4110" max="4110" width="10.85546875" style="28" customWidth="1"/>
    <col min="4111" max="4111" width="13.7109375" style="28" customWidth="1"/>
    <col min="4112" max="4112" width="14.5703125" style="28" customWidth="1"/>
    <col min="4113" max="4113" width="17" style="28" customWidth="1"/>
    <col min="4114" max="4114" width="11.85546875" style="28" customWidth="1"/>
    <col min="4115" max="4115" width="13.7109375" style="28" customWidth="1"/>
    <col min="4116" max="4353" width="9.140625" style="28"/>
    <col min="4354" max="4354" width="3.5703125" style="28" customWidth="1"/>
    <col min="4355" max="4355" width="13.85546875" style="28" customWidth="1"/>
    <col min="4356" max="4356" width="12.28515625" style="28" bestFit="1" customWidth="1"/>
    <col min="4357" max="4357" width="10.5703125" style="28" customWidth="1"/>
    <col min="4358" max="4358" width="15.28515625" style="28" customWidth="1"/>
    <col min="4359" max="4359" width="14.5703125" style="28" customWidth="1"/>
    <col min="4360" max="4360" width="13.42578125" style="28" customWidth="1"/>
    <col min="4361" max="4361" width="15.140625" style="28" customWidth="1"/>
    <col min="4362" max="4362" width="9.28515625" style="28" customWidth="1"/>
    <col min="4363" max="4363" width="11.85546875" style="28" customWidth="1"/>
    <col min="4364" max="4364" width="14.5703125" style="28" customWidth="1"/>
    <col min="4365" max="4365" width="17" style="28" customWidth="1"/>
    <col min="4366" max="4366" width="10.85546875" style="28" customWidth="1"/>
    <col min="4367" max="4367" width="13.7109375" style="28" customWidth="1"/>
    <col min="4368" max="4368" width="14.5703125" style="28" customWidth="1"/>
    <col min="4369" max="4369" width="17" style="28" customWidth="1"/>
    <col min="4370" max="4370" width="11.85546875" style="28" customWidth="1"/>
    <col min="4371" max="4371" width="13.7109375" style="28" customWidth="1"/>
    <col min="4372" max="4609" width="9.140625" style="28"/>
    <col min="4610" max="4610" width="3.5703125" style="28" customWidth="1"/>
    <col min="4611" max="4611" width="13.85546875" style="28" customWidth="1"/>
    <col min="4612" max="4612" width="12.28515625" style="28" bestFit="1" customWidth="1"/>
    <col min="4613" max="4613" width="10.5703125" style="28" customWidth="1"/>
    <col min="4614" max="4614" width="15.28515625" style="28" customWidth="1"/>
    <col min="4615" max="4615" width="14.5703125" style="28" customWidth="1"/>
    <col min="4616" max="4616" width="13.42578125" style="28" customWidth="1"/>
    <col min="4617" max="4617" width="15.140625" style="28" customWidth="1"/>
    <col min="4618" max="4618" width="9.28515625" style="28" customWidth="1"/>
    <col min="4619" max="4619" width="11.85546875" style="28" customWidth="1"/>
    <col min="4620" max="4620" width="14.5703125" style="28" customWidth="1"/>
    <col min="4621" max="4621" width="17" style="28" customWidth="1"/>
    <col min="4622" max="4622" width="10.85546875" style="28" customWidth="1"/>
    <col min="4623" max="4623" width="13.7109375" style="28" customWidth="1"/>
    <col min="4624" max="4624" width="14.5703125" style="28" customWidth="1"/>
    <col min="4625" max="4625" width="17" style="28" customWidth="1"/>
    <col min="4626" max="4626" width="11.85546875" style="28" customWidth="1"/>
    <col min="4627" max="4627" width="13.7109375" style="28" customWidth="1"/>
    <col min="4628" max="4865" width="9.140625" style="28"/>
    <col min="4866" max="4866" width="3.5703125" style="28" customWidth="1"/>
    <col min="4867" max="4867" width="13.85546875" style="28" customWidth="1"/>
    <col min="4868" max="4868" width="12.28515625" style="28" bestFit="1" customWidth="1"/>
    <col min="4869" max="4869" width="10.5703125" style="28" customWidth="1"/>
    <col min="4870" max="4870" width="15.28515625" style="28" customWidth="1"/>
    <col min="4871" max="4871" width="14.5703125" style="28" customWidth="1"/>
    <col min="4872" max="4872" width="13.42578125" style="28" customWidth="1"/>
    <col min="4873" max="4873" width="15.140625" style="28" customWidth="1"/>
    <col min="4874" max="4874" width="9.28515625" style="28" customWidth="1"/>
    <col min="4875" max="4875" width="11.85546875" style="28" customWidth="1"/>
    <col min="4876" max="4876" width="14.5703125" style="28" customWidth="1"/>
    <col min="4877" max="4877" width="17" style="28" customWidth="1"/>
    <col min="4878" max="4878" width="10.85546875" style="28" customWidth="1"/>
    <col min="4879" max="4879" width="13.7109375" style="28" customWidth="1"/>
    <col min="4880" max="4880" width="14.5703125" style="28" customWidth="1"/>
    <col min="4881" max="4881" width="17" style="28" customWidth="1"/>
    <col min="4882" max="4882" width="11.85546875" style="28" customWidth="1"/>
    <col min="4883" max="4883" width="13.7109375" style="28" customWidth="1"/>
    <col min="4884" max="5121" width="9.140625" style="28"/>
    <col min="5122" max="5122" width="3.5703125" style="28" customWidth="1"/>
    <col min="5123" max="5123" width="13.85546875" style="28" customWidth="1"/>
    <col min="5124" max="5124" width="12.28515625" style="28" bestFit="1" customWidth="1"/>
    <col min="5125" max="5125" width="10.5703125" style="28" customWidth="1"/>
    <col min="5126" max="5126" width="15.28515625" style="28" customWidth="1"/>
    <col min="5127" max="5127" width="14.5703125" style="28" customWidth="1"/>
    <col min="5128" max="5128" width="13.42578125" style="28" customWidth="1"/>
    <col min="5129" max="5129" width="15.140625" style="28" customWidth="1"/>
    <col min="5130" max="5130" width="9.28515625" style="28" customWidth="1"/>
    <col min="5131" max="5131" width="11.85546875" style="28" customWidth="1"/>
    <col min="5132" max="5132" width="14.5703125" style="28" customWidth="1"/>
    <col min="5133" max="5133" width="17" style="28" customWidth="1"/>
    <col min="5134" max="5134" width="10.85546875" style="28" customWidth="1"/>
    <col min="5135" max="5135" width="13.7109375" style="28" customWidth="1"/>
    <col min="5136" max="5136" width="14.5703125" style="28" customWidth="1"/>
    <col min="5137" max="5137" width="17" style="28" customWidth="1"/>
    <col min="5138" max="5138" width="11.85546875" style="28" customWidth="1"/>
    <col min="5139" max="5139" width="13.7109375" style="28" customWidth="1"/>
    <col min="5140" max="5377" width="9.140625" style="28"/>
    <col min="5378" max="5378" width="3.5703125" style="28" customWidth="1"/>
    <col min="5379" max="5379" width="13.85546875" style="28" customWidth="1"/>
    <col min="5380" max="5380" width="12.28515625" style="28" bestFit="1" customWidth="1"/>
    <col min="5381" max="5381" width="10.5703125" style="28" customWidth="1"/>
    <col min="5382" max="5382" width="15.28515625" style="28" customWidth="1"/>
    <col min="5383" max="5383" width="14.5703125" style="28" customWidth="1"/>
    <col min="5384" max="5384" width="13.42578125" style="28" customWidth="1"/>
    <col min="5385" max="5385" width="15.140625" style="28" customWidth="1"/>
    <col min="5386" max="5386" width="9.28515625" style="28" customWidth="1"/>
    <col min="5387" max="5387" width="11.85546875" style="28" customWidth="1"/>
    <col min="5388" max="5388" width="14.5703125" style="28" customWidth="1"/>
    <col min="5389" max="5389" width="17" style="28" customWidth="1"/>
    <col min="5390" max="5390" width="10.85546875" style="28" customWidth="1"/>
    <col min="5391" max="5391" width="13.7109375" style="28" customWidth="1"/>
    <col min="5392" max="5392" width="14.5703125" style="28" customWidth="1"/>
    <col min="5393" max="5393" width="17" style="28" customWidth="1"/>
    <col min="5394" max="5394" width="11.85546875" style="28" customWidth="1"/>
    <col min="5395" max="5395" width="13.7109375" style="28" customWidth="1"/>
    <col min="5396" max="5633" width="9.140625" style="28"/>
    <col min="5634" max="5634" width="3.5703125" style="28" customWidth="1"/>
    <col min="5635" max="5635" width="13.85546875" style="28" customWidth="1"/>
    <col min="5636" max="5636" width="12.28515625" style="28" bestFit="1" customWidth="1"/>
    <col min="5637" max="5637" width="10.5703125" style="28" customWidth="1"/>
    <col min="5638" max="5638" width="15.28515625" style="28" customWidth="1"/>
    <col min="5639" max="5639" width="14.5703125" style="28" customWidth="1"/>
    <col min="5640" max="5640" width="13.42578125" style="28" customWidth="1"/>
    <col min="5641" max="5641" width="15.140625" style="28" customWidth="1"/>
    <col min="5642" max="5642" width="9.28515625" style="28" customWidth="1"/>
    <col min="5643" max="5643" width="11.85546875" style="28" customWidth="1"/>
    <col min="5644" max="5644" width="14.5703125" style="28" customWidth="1"/>
    <col min="5645" max="5645" width="17" style="28" customWidth="1"/>
    <col min="5646" max="5646" width="10.85546875" style="28" customWidth="1"/>
    <col min="5647" max="5647" width="13.7109375" style="28" customWidth="1"/>
    <col min="5648" max="5648" width="14.5703125" style="28" customWidth="1"/>
    <col min="5649" max="5649" width="17" style="28" customWidth="1"/>
    <col min="5650" max="5650" width="11.85546875" style="28" customWidth="1"/>
    <col min="5651" max="5651" width="13.7109375" style="28" customWidth="1"/>
    <col min="5652" max="5889" width="9.140625" style="28"/>
    <col min="5890" max="5890" width="3.5703125" style="28" customWidth="1"/>
    <col min="5891" max="5891" width="13.85546875" style="28" customWidth="1"/>
    <col min="5892" max="5892" width="12.28515625" style="28" bestFit="1" customWidth="1"/>
    <col min="5893" max="5893" width="10.5703125" style="28" customWidth="1"/>
    <col min="5894" max="5894" width="15.28515625" style="28" customWidth="1"/>
    <col min="5895" max="5895" width="14.5703125" style="28" customWidth="1"/>
    <col min="5896" max="5896" width="13.42578125" style="28" customWidth="1"/>
    <col min="5897" max="5897" width="15.140625" style="28" customWidth="1"/>
    <col min="5898" max="5898" width="9.28515625" style="28" customWidth="1"/>
    <col min="5899" max="5899" width="11.85546875" style="28" customWidth="1"/>
    <col min="5900" max="5900" width="14.5703125" style="28" customWidth="1"/>
    <col min="5901" max="5901" width="17" style="28" customWidth="1"/>
    <col min="5902" max="5902" width="10.85546875" style="28" customWidth="1"/>
    <col min="5903" max="5903" width="13.7109375" style="28" customWidth="1"/>
    <col min="5904" max="5904" width="14.5703125" style="28" customWidth="1"/>
    <col min="5905" max="5905" width="17" style="28" customWidth="1"/>
    <col min="5906" max="5906" width="11.85546875" style="28" customWidth="1"/>
    <col min="5907" max="5907" width="13.7109375" style="28" customWidth="1"/>
    <col min="5908" max="6145" width="9.140625" style="28"/>
    <col min="6146" max="6146" width="3.5703125" style="28" customWidth="1"/>
    <col min="6147" max="6147" width="13.85546875" style="28" customWidth="1"/>
    <col min="6148" max="6148" width="12.28515625" style="28" bestFit="1" customWidth="1"/>
    <col min="6149" max="6149" width="10.5703125" style="28" customWidth="1"/>
    <col min="6150" max="6150" width="15.28515625" style="28" customWidth="1"/>
    <col min="6151" max="6151" width="14.5703125" style="28" customWidth="1"/>
    <col min="6152" max="6152" width="13.42578125" style="28" customWidth="1"/>
    <col min="6153" max="6153" width="15.140625" style="28" customWidth="1"/>
    <col min="6154" max="6154" width="9.28515625" style="28" customWidth="1"/>
    <col min="6155" max="6155" width="11.85546875" style="28" customWidth="1"/>
    <col min="6156" max="6156" width="14.5703125" style="28" customWidth="1"/>
    <col min="6157" max="6157" width="17" style="28" customWidth="1"/>
    <col min="6158" max="6158" width="10.85546875" style="28" customWidth="1"/>
    <col min="6159" max="6159" width="13.7109375" style="28" customWidth="1"/>
    <col min="6160" max="6160" width="14.5703125" style="28" customWidth="1"/>
    <col min="6161" max="6161" width="17" style="28" customWidth="1"/>
    <col min="6162" max="6162" width="11.85546875" style="28" customWidth="1"/>
    <col min="6163" max="6163" width="13.7109375" style="28" customWidth="1"/>
    <col min="6164" max="6401" width="9.140625" style="28"/>
    <col min="6402" max="6402" width="3.5703125" style="28" customWidth="1"/>
    <col min="6403" max="6403" width="13.85546875" style="28" customWidth="1"/>
    <col min="6404" max="6404" width="12.28515625" style="28" bestFit="1" customWidth="1"/>
    <col min="6405" max="6405" width="10.5703125" style="28" customWidth="1"/>
    <col min="6406" max="6406" width="15.28515625" style="28" customWidth="1"/>
    <col min="6407" max="6407" width="14.5703125" style="28" customWidth="1"/>
    <col min="6408" max="6408" width="13.42578125" style="28" customWidth="1"/>
    <col min="6409" max="6409" width="15.140625" style="28" customWidth="1"/>
    <col min="6410" max="6410" width="9.28515625" style="28" customWidth="1"/>
    <col min="6411" max="6411" width="11.85546875" style="28" customWidth="1"/>
    <col min="6412" max="6412" width="14.5703125" style="28" customWidth="1"/>
    <col min="6413" max="6413" width="17" style="28" customWidth="1"/>
    <col min="6414" max="6414" width="10.85546875" style="28" customWidth="1"/>
    <col min="6415" max="6415" width="13.7109375" style="28" customWidth="1"/>
    <col min="6416" max="6416" width="14.5703125" style="28" customWidth="1"/>
    <col min="6417" max="6417" width="17" style="28" customWidth="1"/>
    <col min="6418" max="6418" width="11.85546875" style="28" customWidth="1"/>
    <col min="6419" max="6419" width="13.7109375" style="28" customWidth="1"/>
    <col min="6420" max="6657" width="9.140625" style="28"/>
    <col min="6658" max="6658" width="3.5703125" style="28" customWidth="1"/>
    <col min="6659" max="6659" width="13.85546875" style="28" customWidth="1"/>
    <col min="6660" max="6660" width="12.28515625" style="28" bestFit="1" customWidth="1"/>
    <col min="6661" max="6661" width="10.5703125" style="28" customWidth="1"/>
    <col min="6662" max="6662" width="15.28515625" style="28" customWidth="1"/>
    <col min="6663" max="6663" width="14.5703125" style="28" customWidth="1"/>
    <col min="6664" max="6664" width="13.42578125" style="28" customWidth="1"/>
    <col min="6665" max="6665" width="15.140625" style="28" customWidth="1"/>
    <col min="6666" max="6666" width="9.28515625" style="28" customWidth="1"/>
    <col min="6667" max="6667" width="11.85546875" style="28" customWidth="1"/>
    <col min="6668" max="6668" width="14.5703125" style="28" customWidth="1"/>
    <col min="6669" max="6669" width="17" style="28" customWidth="1"/>
    <col min="6670" max="6670" width="10.85546875" style="28" customWidth="1"/>
    <col min="6671" max="6671" width="13.7109375" style="28" customWidth="1"/>
    <col min="6672" max="6672" width="14.5703125" style="28" customWidth="1"/>
    <col min="6673" max="6673" width="17" style="28" customWidth="1"/>
    <col min="6674" max="6674" width="11.85546875" style="28" customWidth="1"/>
    <col min="6675" max="6675" width="13.7109375" style="28" customWidth="1"/>
    <col min="6676" max="6913" width="9.140625" style="28"/>
    <col min="6914" max="6914" width="3.5703125" style="28" customWidth="1"/>
    <col min="6915" max="6915" width="13.85546875" style="28" customWidth="1"/>
    <col min="6916" max="6916" width="12.28515625" style="28" bestFit="1" customWidth="1"/>
    <col min="6917" max="6917" width="10.5703125" style="28" customWidth="1"/>
    <col min="6918" max="6918" width="15.28515625" style="28" customWidth="1"/>
    <col min="6919" max="6919" width="14.5703125" style="28" customWidth="1"/>
    <col min="6920" max="6920" width="13.42578125" style="28" customWidth="1"/>
    <col min="6921" max="6921" width="15.140625" style="28" customWidth="1"/>
    <col min="6922" max="6922" width="9.28515625" style="28" customWidth="1"/>
    <col min="6923" max="6923" width="11.85546875" style="28" customWidth="1"/>
    <col min="6924" max="6924" width="14.5703125" style="28" customWidth="1"/>
    <col min="6925" max="6925" width="17" style="28" customWidth="1"/>
    <col min="6926" max="6926" width="10.85546875" style="28" customWidth="1"/>
    <col min="6927" max="6927" width="13.7109375" style="28" customWidth="1"/>
    <col min="6928" max="6928" width="14.5703125" style="28" customWidth="1"/>
    <col min="6929" max="6929" width="17" style="28" customWidth="1"/>
    <col min="6930" max="6930" width="11.85546875" style="28" customWidth="1"/>
    <col min="6931" max="6931" width="13.7109375" style="28" customWidth="1"/>
    <col min="6932" max="7169" width="9.140625" style="28"/>
    <col min="7170" max="7170" width="3.5703125" style="28" customWidth="1"/>
    <col min="7171" max="7171" width="13.85546875" style="28" customWidth="1"/>
    <col min="7172" max="7172" width="12.28515625" style="28" bestFit="1" customWidth="1"/>
    <col min="7173" max="7173" width="10.5703125" style="28" customWidth="1"/>
    <col min="7174" max="7174" width="15.28515625" style="28" customWidth="1"/>
    <col min="7175" max="7175" width="14.5703125" style="28" customWidth="1"/>
    <col min="7176" max="7176" width="13.42578125" style="28" customWidth="1"/>
    <col min="7177" max="7177" width="15.140625" style="28" customWidth="1"/>
    <col min="7178" max="7178" width="9.28515625" style="28" customWidth="1"/>
    <col min="7179" max="7179" width="11.85546875" style="28" customWidth="1"/>
    <col min="7180" max="7180" width="14.5703125" style="28" customWidth="1"/>
    <col min="7181" max="7181" width="17" style="28" customWidth="1"/>
    <col min="7182" max="7182" width="10.85546875" style="28" customWidth="1"/>
    <col min="7183" max="7183" width="13.7109375" style="28" customWidth="1"/>
    <col min="7184" max="7184" width="14.5703125" style="28" customWidth="1"/>
    <col min="7185" max="7185" width="17" style="28" customWidth="1"/>
    <col min="7186" max="7186" width="11.85546875" style="28" customWidth="1"/>
    <col min="7187" max="7187" width="13.7109375" style="28" customWidth="1"/>
    <col min="7188" max="7425" width="9.140625" style="28"/>
    <col min="7426" max="7426" width="3.5703125" style="28" customWidth="1"/>
    <col min="7427" max="7427" width="13.85546875" style="28" customWidth="1"/>
    <col min="7428" max="7428" width="12.28515625" style="28" bestFit="1" customWidth="1"/>
    <col min="7429" max="7429" width="10.5703125" style="28" customWidth="1"/>
    <col min="7430" max="7430" width="15.28515625" style="28" customWidth="1"/>
    <col min="7431" max="7431" width="14.5703125" style="28" customWidth="1"/>
    <col min="7432" max="7432" width="13.42578125" style="28" customWidth="1"/>
    <col min="7433" max="7433" width="15.140625" style="28" customWidth="1"/>
    <col min="7434" max="7434" width="9.28515625" style="28" customWidth="1"/>
    <col min="7435" max="7435" width="11.85546875" style="28" customWidth="1"/>
    <col min="7436" max="7436" width="14.5703125" style="28" customWidth="1"/>
    <col min="7437" max="7437" width="17" style="28" customWidth="1"/>
    <col min="7438" max="7438" width="10.85546875" style="28" customWidth="1"/>
    <col min="7439" max="7439" width="13.7109375" style="28" customWidth="1"/>
    <col min="7440" max="7440" width="14.5703125" style="28" customWidth="1"/>
    <col min="7441" max="7441" width="17" style="28" customWidth="1"/>
    <col min="7442" max="7442" width="11.85546875" style="28" customWidth="1"/>
    <col min="7443" max="7443" width="13.7109375" style="28" customWidth="1"/>
    <col min="7444" max="7681" width="9.140625" style="28"/>
    <col min="7682" max="7682" width="3.5703125" style="28" customWidth="1"/>
    <col min="7683" max="7683" width="13.85546875" style="28" customWidth="1"/>
    <col min="7684" max="7684" width="12.28515625" style="28" bestFit="1" customWidth="1"/>
    <col min="7685" max="7685" width="10.5703125" style="28" customWidth="1"/>
    <col min="7686" max="7686" width="15.28515625" style="28" customWidth="1"/>
    <col min="7687" max="7687" width="14.5703125" style="28" customWidth="1"/>
    <col min="7688" max="7688" width="13.42578125" style="28" customWidth="1"/>
    <col min="7689" max="7689" width="15.140625" style="28" customWidth="1"/>
    <col min="7690" max="7690" width="9.28515625" style="28" customWidth="1"/>
    <col min="7691" max="7691" width="11.85546875" style="28" customWidth="1"/>
    <col min="7692" max="7692" width="14.5703125" style="28" customWidth="1"/>
    <col min="7693" max="7693" width="17" style="28" customWidth="1"/>
    <col min="7694" max="7694" width="10.85546875" style="28" customWidth="1"/>
    <col min="7695" max="7695" width="13.7109375" style="28" customWidth="1"/>
    <col min="7696" max="7696" width="14.5703125" style="28" customWidth="1"/>
    <col min="7697" max="7697" width="17" style="28" customWidth="1"/>
    <col min="7698" max="7698" width="11.85546875" style="28" customWidth="1"/>
    <col min="7699" max="7699" width="13.7109375" style="28" customWidth="1"/>
    <col min="7700" max="7937" width="9.140625" style="28"/>
    <col min="7938" max="7938" width="3.5703125" style="28" customWidth="1"/>
    <col min="7939" max="7939" width="13.85546875" style="28" customWidth="1"/>
    <col min="7940" max="7940" width="12.28515625" style="28" bestFit="1" customWidth="1"/>
    <col min="7941" max="7941" width="10.5703125" style="28" customWidth="1"/>
    <col min="7942" max="7942" width="15.28515625" style="28" customWidth="1"/>
    <col min="7943" max="7943" width="14.5703125" style="28" customWidth="1"/>
    <col min="7944" max="7944" width="13.42578125" style="28" customWidth="1"/>
    <col min="7945" max="7945" width="15.140625" style="28" customWidth="1"/>
    <col min="7946" max="7946" width="9.28515625" style="28" customWidth="1"/>
    <col min="7947" max="7947" width="11.85546875" style="28" customWidth="1"/>
    <col min="7948" max="7948" width="14.5703125" style="28" customWidth="1"/>
    <col min="7949" max="7949" width="17" style="28" customWidth="1"/>
    <col min="7950" max="7950" width="10.85546875" style="28" customWidth="1"/>
    <col min="7951" max="7951" width="13.7109375" style="28" customWidth="1"/>
    <col min="7952" max="7952" width="14.5703125" style="28" customWidth="1"/>
    <col min="7953" max="7953" width="17" style="28" customWidth="1"/>
    <col min="7954" max="7954" width="11.85546875" style="28" customWidth="1"/>
    <col min="7955" max="7955" width="13.7109375" style="28" customWidth="1"/>
    <col min="7956" max="8193" width="9.140625" style="28"/>
    <col min="8194" max="8194" width="3.5703125" style="28" customWidth="1"/>
    <col min="8195" max="8195" width="13.85546875" style="28" customWidth="1"/>
    <col min="8196" max="8196" width="12.28515625" style="28" bestFit="1" customWidth="1"/>
    <col min="8197" max="8197" width="10.5703125" style="28" customWidth="1"/>
    <col min="8198" max="8198" width="15.28515625" style="28" customWidth="1"/>
    <col min="8199" max="8199" width="14.5703125" style="28" customWidth="1"/>
    <col min="8200" max="8200" width="13.42578125" style="28" customWidth="1"/>
    <col min="8201" max="8201" width="15.140625" style="28" customWidth="1"/>
    <col min="8202" max="8202" width="9.28515625" style="28" customWidth="1"/>
    <col min="8203" max="8203" width="11.85546875" style="28" customWidth="1"/>
    <col min="8204" max="8204" width="14.5703125" style="28" customWidth="1"/>
    <col min="8205" max="8205" width="17" style="28" customWidth="1"/>
    <col min="8206" max="8206" width="10.85546875" style="28" customWidth="1"/>
    <col min="8207" max="8207" width="13.7109375" style="28" customWidth="1"/>
    <col min="8208" max="8208" width="14.5703125" style="28" customWidth="1"/>
    <col min="8209" max="8209" width="17" style="28" customWidth="1"/>
    <col min="8210" max="8210" width="11.85546875" style="28" customWidth="1"/>
    <col min="8211" max="8211" width="13.7109375" style="28" customWidth="1"/>
    <col min="8212" max="8449" width="9.140625" style="28"/>
    <col min="8450" max="8450" width="3.5703125" style="28" customWidth="1"/>
    <col min="8451" max="8451" width="13.85546875" style="28" customWidth="1"/>
    <col min="8452" max="8452" width="12.28515625" style="28" bestFit="1" customWidth="1"/>
    <col min="8453" max="8453" width="10.5703125" style="28" customWidth="1"/>
    <col min="8454" max="8454" width="15.28515625" style="28" customWidth="1"/>
    <col min="8455" max="8455" width="14.5703125" style="28" customWidth="1"/>
    <col min="8456" max="8456" width="13.42578125" style="28" customWidth="1"/>
    <col min="8457" max="8457" width="15.140625" style="28" customWidth="1"/>
    <col min="8458" max="8458" width="9.28515625" style="28" customWidth="1"/>
    <col min="8459" max="8459" width="11.85546875" style="28" customWidth="1"/>
    <col min="8460" max="8460" width="14.5703125" style="28" customWidth="1"/>
    <col min="8461" max="8461" width="17" style="28" customWidth="1"/>
    <col min="8462" max="8462" width="10.85546875" style="28" customWidth="1"/>
    <col min="8463" max="8463" width="13.7109375" style="28" customWidth="1"/>
    <col min="8464" max="8464" width="14.5703125" style="28" customWidth="1"/>
    <col min="8465" max="8465" width="17" style="28" customWidth="1"/>
    <col min="8466" max="8466" width="11.85546875" style="28" customWidth="1"/>
    <col min="8467" max="8467" width="13.7109375" style="28" customWidth="1"/>
    <col min="8468" max="8705" width="9.140625" style="28"/>
    <col min="8706" max="8706" width="3.5703125" style="28" customWidth="1"/>
    <col min="8707" max="8707" width="13.85546875" style="28" customWidth="1"/>
    <col min="8708" max="8708" width="12.28515625" style="28" bestFit="1" customWidth="1"/>
    <col min="8709" max="8709" width="10.5703125" style="28" customWidth="1"/>
    <col min="8710" max="8710" width="15.28515625" style="28" customWidth="1"/>
    <col min="8711" max="8711" width="14.5703125" style="28" customWidth="1"/>
    <col min="8712" max="8712" width="13.42578125" style="28" customWidth="1"/>
    <col min="8713" max="8713" width="15.140625" style="28" customWidth="1"/>
    <col min="8714" max="8714" width="9.28515625" style="28" customWidth="1"/>
    <col min="8715" max="8715" width="11.85546875" style="28" customWidth="1"/>
    <col min="8716" max="8716" width="14.5703125" style="28" customWidth="1"/>
    <col min="8717" max="8717" width="17" style="28" customWidth="1"/>
    <col min="8718" max="8718" width="10.85546875" style="28" customWidth="1"/>
    <col min="8719" max="8719" width="13.7109375" style="28" customWidth="1"/>
    <col min="8720" max="8720" width="14.5703125" style="28" customWidth="1"/>
    <col min="8721" max="8721" width="17" style="28" customWidth="1"/>
    <col min="8722" max="8722" width="11.85546875" style="28" customWidth="1"/>
    <col min="8723" max="8723" width="13.7109375" style="28" customWidth="1"/>
    <col min="8724" max="8961" width="9.140625" style="28"/>
    <col min="8962" max="8962" width="3.5703125" style="28" customWidth="1"/>
    <col min="8963" max="8963" width="13.85546875" style="28" customWidth="1"/>
    <col min="8964" max="8964" width="12.28515625" style="28" bestFit="1" customWidth="1"/>
    <col min="8965" max="8965" width="10.5703125" style="28" customWidth="1"/>
    <col min="8966" max="8966" width="15.28515625" style="28" customWidth="1"/>
    <col min="8967" max="8967" width="14.5703125" style="28" customWidth="1"/>
    <col min="8968" max="8968" width="13.42578125" style="28" customWidth="1"/>
    <col min="8969" max="8969" width="15.140625" style="28" customWidth="1"/>
    <col min="8970" max="8970" width="9.28515625" style="28" customWidth="1"/>
    <col min="8971" max="8971" width="11.85546875" style="28" customWidth="1"/>
    <col min="8972" max="8972" width="14.5703125" style="28" customWidth="1"/>
    <col min="8973" max="8973" width="17" style="28" customWidth="1"/>
    <col min="8974" max="8974" width="10.85546875" style="28" customWidth="1"/>
    <col min="8975" max="8975" width="13.7109375" style="28" customWidth="1"/>
    <col min="8976" max="8976" width="14.5703125" style="28" customWidth="1"/>
    <col min="8977" max="8977" width="17" style="28" customWidth="1"/>
    <col min="8978" max="8978" width="11.85546875" style="28" customWidth="1"/>
    <col min="8979" max="8979" width="13.7109375" style="28" customWidth="1"/>
    <col min="8980" max="9217" width="9.140625" style="28"/>
    <col min="9218" max="9218" width="3.5703125" style="28" customWidth="1"/>
    <col min="9219" max="9219" width="13.85546875" style="28" customWidth="1"/>
    <col min="9220" max="9220" width="12.28515625" style="28" bestFit="1" customWidth="1"/>
    <col min="9221" max="9221" width="10.5703125" style="28" customWidth="1"/>
    <col min="9222" max="9222" width="15.28515625" style="28" customWidth="1"/>
    <col min="9223" max="9223" width="14.5703125" style="28" customWidth="1"/>
    <col min="9224" max="9224" width="13.42578125" style="28" customWidth="1"/>
    <col min="9225" max="9225" width="15.140625" style="28" customWidth="1"/>
    <col min="9226" max="9226" width="9.28515625" style="28" customWidth="1"/>
    <col min="9227" max="9227" width="11.85546875" style="28" customWidth="1"/>
    <col min="9228" max="9228" width="14.5703125" style="28" customWidth="1"/>
    <col min="9229" max="9229" width="17" style="28" customWidth="1"/>
    <col min="9230" max="9230" width="10.85546875" style="28" customWidth="1"/>
    <col min="9231" max="9231" width="13.7109375" style="28" customWidth="1"/>
    <col min="9232" max="9232" width="14.5703125" style="28" customWidth="1"/>
    <col min="9233" max="9233" width="17" style="28" customWidth="1"/>
    <col min="9234" max="9234" width="11.85546875" style="28" customWidth="1"/>
    <col min="9235" max="9235" width="13.7109375" style="28" customWidth="1"/>
    <col min="9236" max="9473" width="9.140625" style="28"/>
    <col min="9474" max="9474" width="3.5703125" style="28" customWidth="1"/>
    <col min="9475" max="9475" width="13.85546875" style="28" customWidth="1"/>
    <col min="9476" max="9476" width="12.28515625" style="28" bestFit="1" customWidth="1"/>
    <col min="9477" max="9477" width="10.5703125" style="28" customWidth="1"/>
    <col min="9478" max="9478" width="15.28515625" style="28" customWidth="1"/>
    <col min="9479" max="9479" width="14.5703125" style="28" customWidth="1"/>
    <col min="9480" max="9480" width="13.42578125" style="28" customWidth="1"/>
    <col min="9481" max="9481" width="15.140625" style="28" customWidth="1"/>
    <col min="9482" max="9482" width="9.28515625" style="28" customWidth="1"/>
    <col min="9483" max="9483" width="11.85546875" style="28" customWidth="1"/>
    <col min="9484" max="9484" width="14.5703125" style="28" customWidth="1"/>
    <col min="9485" max="9485" width="17" style="28" customWidth="1"/>
    <col min="9486" max="9486" width="10.85546875" style="28" customWidth="1"/>
    <col min="9487" max="9487" width="13.7109375" style="28" customWidth="1"/>
    <col min="9488" max="9488" width="14.5703125" style="28" customWidth="1"/>
    <col min="9489" max="9489" width="17" style="28" customWidth="1"/>
    <col min="9490" max="9490" width="11.85546875" style="28" customWidth="1"/>
    <col min="9491" max="9491" width="13.7109375" style="28" customWidth="1"/>
    <col min="9492" max="9729" width="9.140625" style="28"/>
    <col min="9730" max="9730" width="3.5703125" style="28" customWidth="1"/>
    <col min="9731" max="9731" width="13.85546875" style="28" customWidth="1"/>
    <col min="9732" max="9732" width="12.28515625" style="28" bestFit="1" customWidth="1"/>
    <col min="9733" max="9733" width="10.5703125" style="28" customWidth="1"/>
    <col min="9734" max="9734" width="15.28515625" style="28" customWidth="1"/>
    <col min="9735" max="9735" width="14.5703125" style="28" customWidth="1"/>
    <col min="9736" max="9736" width="13.42578125" style="28" customWidth="1"/>
    <col min="9737" max="9737" width="15.140625" style="28" customWidth="1"/>
    <col min="9738" max="9738" width="9.28515625" style="28" customWidth="1"/>
    <col min="9739" max="9739" width="11.85546875" style="28" customWidth="1"/>
    <col min="9740" max="9740" width="14.5703125" style="28" customWidth="1"/>
    <col min="9741" max="9741" width="17" style="28" customWidth="1"/>
    <col min="9742" max="9742" width="10.85546875" style="28" customWidth="1"/>
    <col min="9743" max="9743" width="13.7109375" style="28" customWidth="1"/>
    <col min="9744" max="9744" width="14.5703125" style="28" customWidth="1"/>
    <col min="9745" max="9745" width="17" style="28" customWidth="1"/>
    <col min="9746" max="9746" width="11.85546875" style="28" customWidth="1"/>
    <col min="9747" max="9747" width="13.7109375" style="28" customWidth="1"/>
    <col min="9748" max="9985" width="9.140625" style="28"/>
    <col min="9986" max="9986" width="3.5703125" style="28" customWidth="1"/>
    <col min="9987" max="9987" width="13.85546875" style="28" customWidth="1"/>
    <col min="9988" max="9988" width="12.28515625" style="28" bestFit="1" customWidth="1"/>
    <col min="9989" max="9989" width="10.5703125" style="28" customWidth="1"/>
    <col min="9990" max="9990" width="15.28515625" style="28" customWidth="1"/>
    <col min="9991" max="9991" width="14.5703125" style="28" customWidth="1"/>
    <col min="9992" max="9992" width="13.42578125" style="28" customWidth="1"/>
    <col min="9993" max="9993" width="15.140625" style="28" customWidth="1"/>
    <col min="9994" max="9994" width="9.28515625" style="28" customWidth="1"/>
    <col min="9995" max="9995" width="11.85546875" style="28" customWidth="1"/>
    <col min="9996" max="9996" width="14.5703125" style="28" customWidth="1"/>
    <col min="9997" max="9997" width="17" style="28" customWidth="1"/>
    <col min="9998" max="9998" width="10.85546875" style="28" customWidth="1"/>
    <col min="9999" max="9999" width="13.7109375" style="28" customWidth="1"/>
    <col min="10000" max="10000" width="14.5703125" style="28" customWidth="1"/>
    <col min="10001" max="10001" width="17" style="28" customWidth="1"/>
    <col min="10002" max="10002" width="11.85546875" style="28" customWidth="1"/>
    <col min="10003" max="10003" width="13.7109375" style="28" customWidth="1"/>
    <col min="10004" max="10241" width="9.140625" style="28"/>
    <col min="10242" max="10242" width="3.5703125" style="28" customWidth="1"/>
    <col min="10243" max="10243" width="13.85546875" style="28" customWidth="1"/>
    <col min="10244" max="10244" width="12.28515625" style="28" bestFit="1" customWidth="1"/>
    <col min="10245" max="10245" width="10.5703125" style="28" customWidth="1"/>
    <col min="10246" max="10246" width="15.28515625" style="28" customWidth="1"/>
    <col min="10247" max="10247" width="14.5703125" style="28" customWidth="1"/>
    <col min="10248" max="10248" width="13.42578125" style="28" customWidth="1"/>
    <col min="10249" max="10249" width="15.140625" style="28" customWidth="1"/>
    <col min="10250" max="10250" width="9.28515625" style="28" customWidth="1"/>
    <col min="10251" max="10251" width="11.85546875" style="28" customWidth="1"/>
    <col min="10252" max="10252" width="14.5703125" style="28" customWidth="1"/>
    <col min="10253" max="10253" width="17" style="28" customWidth="1"/>
    <col min="10254" max="10254" width="10.85546875" style="28" customWidth="1"/>
    <col min="10255" max="10255" width="13.7109375" style="28" customWidth="1"/>
    <col min="10256" max="10256" width="14.5703125" style="28" customWidth="1"/>
    <col min="10257" max="10257" width="17" style="28" customWidth="1"/>
    <col min="10258" max="10258" width="11.85546875" style="28" customWidth="1"/>
    <col min="10259" max="10259" width="13.7109375" style="28" customWidth="1"/>
    <col min="10260" max="10497" width="9.140625" style="28"/>
    <col min="10498" max="10498" width="3.5703125" style="28" customWidth="1"/>
    <col min="10499" max="10499" width="13.85546875" style="28" customWidth="1"/>
    <col min="10500" max="10500" width="12.28515625" style="28" bestFit="1" customWidth="1"/>
    <col min="10501" max="10501" width="10.5703125" style="28" customWidth="1"/>
    <col min="10502" max="10502" width="15.28515625" style="28" customWidth="1"/>
    <col min="10503" max="10503" width="14.5703125" style="28" customWidth="1"/>
    <col min="10504" max="10504" width="13.42578125" style="28" customWidth="1"/>
    <col min="10505" max="10505" width="15.140625" style="28" customWidth="1"/>
    <col min="10506" max="10506" width="9.28515625" style="28" customWidth="1"/>
    <col min="10507" max="10507" width="11.85546875" style="28" customWidth="1"/>
    <col min="10508" max="10508" width="14.5703125" style="28" customWidth="1"/>
    <col min="10509" max="10509" width="17" style="28" customWidth="1"/>
    <col min="10510" max="10510" width="10.85546875" style="28" customWidth="1"/>
    <col min="10511" max="10511" width="13.7109375" style="28" customWidth="1"/>
    <col min="10512" max="10512" width="14.5703125" style="28" customWidth="1"/>
    <col min="10513" max="10513" width="17" style="28" customWidth="1"/>
    <col min="10514" max="10514" width="11.85546875" style="28" customWidth="1"/>
    <col min="10515" max="10515" width="13.7109375" style="28" customWidth="1"/>
    <col min="10516" max="10753" width="9.140625" style="28"/>
    <col min="10754" max="10754" width="3.5703125" style="28" customWidth="1"/>
    <col min="10755" max="10755" width="13.85546875" style="28" customWidth="1"/>
    <col min="10756" max="10756" width="12.28515625" style="28" bestFit="1" customWidth="1"/>
    <col min="10757" max="10757" width="10.5703125" style="28" customWidth="1"/>
    <col min="10758" max="10758" width="15.28515625" style="28" customWidth="1"/>
    <col min="10759" max="10759" width="14.5703125" style="28" customWidth="1"/>
    <col min="10760" max="10760" width="13.42578125" style="28" customWidth="1"/>
    <col min="10761" max="10761" width="15.140625" style="28" customWidth="1"/>
    <col min="10762" max="10762" width="9.28515625" style="28" customWidth="1"/>
    <col min="10763" max="10763" width="11.85546875" style="28" customWidth="1"/>
    <col min="10764" max="10764" width="14.5703125" style="28" customWidth="1"/>
    <col min="10765" max="10765" width="17" style="28" customWidth="1"/>
    <col min="10766" max="10766" width="10.85546875" style="28" customWidth="1"/>
    <col min="10767" max="10767" width="13.7109375" style="28" customWidth="1"/>
    <col min="10768" max="10768" width="14.5703125" style="28" customWidth="1"/>
    <col min="10769" max="10769" width="17" style="28" customWidth="1"/>
    <col min="10770" max="10770" width="11.85546875" style="28" customWidth="1"/>
    <col min="10771" max="10771" width="13.7109375" style="28" customWidth="1"/>
    <col min="10772" max="11009" width="9.140625" style="28"/>
    <col min="11010" max="11010" width="3.5703125" style="28" customWidth="1"/>
    <col min="11011" max="11011" width="13.85546875" style="28" customWidth="1"/>
    <col min="11012" max="11012" width="12.28515625" style="28" bestFit="1" customWidth="1"/>
    <col min="11013" max="11013" width="10.5703125" style="28" customWidth="1"/>
    <col min="11014" max="11014" width="15.28515625" style="28" customWidth="1"/>
    <col min="11015" max="11015" width="14.5703125" style="28" customWidth="1"/>
    <col min="11016" max="11016" width="13.42578125" style="28" customWidth="1"/>
    <col min="11017" max="11017" width="15.140625" style="28" customWidth="1"/>
    <col min="11018" max="11018" width="9.28515625" style="28" customWidth="1"/>
    <col min="11019" max="11019" width="11.85546875" style="28" customWidth="1"/>
    <col min="11020" max="11020" width="14.5703125" style="28" customWidth="1"/>
    <col min="11021" max="11021" width="17" style="28" customWidth="1"/>
    <col min="11022" max="11022" width="10.85546875" style="28" customWidth="1"/>
    <col min="11023" max="11023" width="13.7109375" style="28" customWidth="1"/>
    <col min="11024" max="11024" width="14.5703125" style="28" customWidth="1"/>
    <col min="11025" max="11025" width="17" style="28" customWidth="1"/>
    <col min="11026" max="11026" width="11.85546875" style="28" customWidth="1"/>
    <col min="11027" max="11027" width="13.7109375" style="28" customWidth="1"/>
    <col min="11028" max="11265" width="9.140625" style="28"/>
    <col min="11266" max="11266" width="3.5703125" style="28" customWidth="1"/>
    <col min="11267" max="11267" width="13.85546875" style="28" customWidth="1"/>
    <col min="11268" max="11268" width="12.28515625" style="28" bestFit="1" customWidth="1"/>
    <col min="11269" max="11269" width="10.5703125" style="28" customWidth="1"/>
    <col min="11270" max="11270" width="15.28515625" style="28" customWidth="1"/>
    <col min="11271" max="11271" width="14.5703125" style="28" customWidth="1"/>
    <col min="11272" max="11272" width="13.42578125" style="28" customWidth="1"/>
    <col min="11273" max="11273" width="15.140625" style="28" customWidth="1"/>
    <col min="11274" max="11274" width="9.28515625" style="28" customWidth="1"/>
    <col min="11275" max="11275" width="11.85546875" style="28" customWidth="1"/>
    <col min="11276" max="11276" width="14.5703125" style="28" customWidth="1"/>
    <col min="11277" max="11277" width="17" style="28" customWidth="1"/>
    <col min="11278" max="11278" width="10.85546875" style="28" customWidth="1"/>
    <col min="11279" max="11279" width="13.7109375" style="28" customWidth="1"/>
    <col min="11280" max="11280" width="14.5703125" style="28" customWidth="1"/>
    <col min="11281" max="11281" width="17" style="28" customWidth="1"/>
    <col min="11282" max="11282" width="11.85546875" style="28" customWidth="1"/>
    <col min="11283" max="11283" width="13.7109375" style="28" customWidth="1"/>
    <col min="11284" max="11521" width="9.140625" style="28"/>
    <col min="11522" max="11522" width="3.5703125" style="28" customWidth="1"/>
    <col min="11523" max="11523" width="13.85546875" style="28" customWidth="1"/>
    <col min="11524" max="11524" width="12.28515625" style="28" bestFit="1" customWidth="1"/>
    <col min="11525" max="11525" width="10.5703125" style="28" customWidth="1"/>
    <col min="11526" max="11526" width="15.28515625" style="28" customWidth="1"/>
    <col min="11527" max="11527" width="14.5703125" style="28" customWidth="1"/>
    <col min="11528" max="11528" width="13.42578125" style="28" customWidth="1"/>
    <col min="11529" max="11529" width="15.140625" style="28" customWidth="1"/>
    <col min="11530" max="11530" width="9.28515625" style="28" customWidth="1"/>
    <col min="11531" max="11531" width="11.85546875" style="28" customWidth="1"/>
    <col min="11532" max="11532" width="14.5703125" style="28" customWidth="1"/>
    <col min="11533" max="11533" width="17" style="28" customWidth="1"/>
    <col min="11534" max="11534" width="10.85546875" style="28" customWidth="1"/>
    <col min="11535" max="11535" width="13.7109375" style="28" customWidth="1"/>
    <col min="11536" max="11536" width="14.5703125" style="28" customWidth="1"/>
    <col min="11537" max="11537" width="17" style="28" customWidth="1"/>
    <col min="11538" max="11538" width="11.85546875" style="28" customWidth="1"/>
    <col min="11539" max="11539" width="13.7109375" style="28" customWidth="1"/>
    <col min="11540" max="11777" width="9.140625" style="28"/>
    <col min="11778" max="11778" width="3.5703125" style="28" customWidth="1"/>
    <col min="11779" max="11779" width="13.85546875" style="28" customWidth="1"/>
    <col min="11780" max="11780" width="12.28515625" style="28" bestFit="1" customWidth="1"/>
    <col min="11781" max="11781" width="10.5703125" style="28" customWidth="1"/>
    <col min="11782" max="11782" width="15.28515625" style="28" customWidth="1"/>
    <col min="11783" max="11783" width="14.5703125" style="28" customWidth="1"/>
    <col min="11784" max="11784" width="13.42578125" style="28" customWidth="1"/>
    <col min="11785" max="11785" width="15.140625" style="28" customWidth="1"/>
    <col min="11786" max="11786" width="9.28515625" style="28" customWidth="1"/>
    <col min="11787" max="11787" width="11.85546875" style="28" customWidth="1"/>
    <col min="11788" max="11788" width="14.5703125" style="28" customWidth="1"/>
    <col min="11789" max="11789" width="17" style="28" customWidth="1"/>
    <col min="11790" max="11790" width="10.85546875" style="28" customWidth="1"/>
    <col min="11791" max="11791" width="13.7109375" style="28" customWidth="1"/>
    <col min="11792" max="11792" width="14.5703125" style="28" customWidth="1"/>
    <col min="11793" max="11793" width="17" style="28" customWidth="1"/>
    <col min="11794" max="11794" width="11.85546875" style="28" customWidth="1"/>
    <col min="11795" max="11795" width="13.7109375" style="28" customWidth="1"/>
    <col min="11796" max="12033" width="9.140625" style="28"/>
    <col min="12034" max="12034" width="3.5703125" style="28" customWidth="1"/>
    <col min="12035" max="12035" width="13.85546875" style="28" customWidth="1"/>
    <col min="12036" max="12036" width="12.28515625" style="28" bestFit="1" customWidth="1"/>
    <col min="12037" max="12037" width="10.5703125" style="28" customWidth="1"/>
    <col min="12038" max="12038" width="15.28515625" style="28" customWidth="1"/>
    <col min="12039" max="12039" width="14.5703125" style="28" customWidth="1"/>
    <col min="12040" max="12040" width="13.42578125" style="28" customWidth="1"/>
    <col min="12041" max="12041" width="15.140625" style="28" customWidth="1"/>
    <col min="12042" max="12042" width="9.28515625" style="28" customWidth="1"/>
    <col min="12043" max="12043" width="11.85546875" style="28" customWidth="1"/>
    <col min="12044" max="12044" width="14.5703125" style="28" customWidth="1"/>
    <col min="12045" max="12045" width="17" style="28" customWidth="1"/>
    <col min="12046" max="12046" width="10.85546875" style="28" customWidth="1"/>
    <col min="12047" max="12047" width="13.7109375" style="28" customWidth="1"/>
    <col min="12048" max="12048" width="14.5703125" style="28" customWidth="1"/>
    <col min="12049" max="12049" width="17" style="28" customWidth="1"/>
    <col min="12050" max="12050" width="11.85546875" style="28" customWidth="1"/>
    <col min="12051" max="12051" width="13.7109375" style="28" customWidth="1"/>
    <col min="12052" max="12289" width="9.140625" style="28"/>
    <col min="12290" max="12290" width="3.5703125" style="28" customWidth="1"/>
    <col min="12291" max="12291" width="13.85546875" style="28" customWidth="1"/>
    <col min="12292" max="12292" width="12.28515625" style="28" bestFit="1" customWidth="1"/>
    <col min="12293" max="12293" width="10.5703125" style="28" customWidth="1"/>
    <col min="12294" max="12294" width="15.28515625" style="28" customWidth="1"/>
    <col min="12295" max="12295" width="14.5703125" style="28" customWidth="1"/>
    <col min="12296" max="12296" width="13.42578125" style="28" customWidth="1"/>
    <col min="12297" max="12297" width="15.140625" style="28" customWidth="1"/>
    <col min="12298" max="12298" width="9.28515625" style="28" customWidth="1"/>
    <col min="12299" max="12299" width="11.85546875" style="28" customWidth="1"/>
    <col min="12300" max="12300" width="14.5703125" style="28" customWidth="1"/>
    <col min="12301" max="12301" width="17" style="28" customWidth="1"/>
    <col min="12302" max="12302" width="10.85546875" style="28" customWidth="1"/>
    <col min="12303" max="12303" width="13.7109375" style="28" customWidth="1"/>
    <col min="12304" max="12304" width="14.5703125" style="28" customWidth="1"/>
    <col min="12305" max="12305" width="17" style="28" customWidth="1"/>
    <col min="12306" max="12306" width="11.85546875" style="28" customWidth="1"/>
    <col min="12307" max="12307" width="13.7109375" style="28" customWidth="1"/>
    <col min="12308" max="12545" width="9.140625" style="28"/>
    <col min="12546" max="12546" width="3.5703125" style="28" customWidth="1"/>
    <col min="12547" max="12547" width="13.85546875" style="28" customWidth="1"/>
    <col min="12548" max="12548" width="12.28515625" style="28" bestFit="1" customWidth="1"/>
    <col min="12549" max="12549" width="10.5703125" style="28" customWidth="1"/>
    <col min="12550" max="12550" width="15.28515625" style="28" customWidth="1"/>
    <col min="12551" max="12551" width="14.5703125" style="28" customWidth="1"/>
    <col min="12552" max="12552" width="13.42578125" style="28" customWidth="1"/>
    <col min="12553" max="12553" width="15.140625" style="28" customWidth="1"/>
    <col min="12554" max="12554" width="9.28515625" style="28" customWidth="1"/>
    <col min="12555" max="12555" width="11.85546875" style="28" customWidth="1"/>
    <col min="12556" max="12556" width="14.5703125" style="28" customWidth="1"/>
    <col min="12557" max="12557" width="17" style="28" customWidth="1"/>
    <col min="12558" max="12558" width="10.85546875" style="28" customWidth="1"/>
    <col min="12559" max="12559" width="13.7109375" style="28" customWidth="1"/>
    <col min="12560" max="12560" width="14.5703125" style="28" customWidth="1"/>
    <col min="12561" max="12561" width="17" style="28" customWidth="1"/>
    <col min="12562" max="12562" width="11.85546875" style="28" customWidth="1"/>
    <col min="12563" max="12563" width="13.7109375" style="28" customWidth="1"/>
    <col min="12564" max="12801" width="9.140625" style="28"/>
    <col min="12802" max="12802" width="3.5703125" style="28" customWidth="1"/>
    <col min="12803" max="12803" width="13.85546875" style="28" customWidth="1"/>
    <col min="12804" max="12804" width="12.28515625" style="28" bestFit="1" customWidth="1"/>
    <col min="12805" max="12805" width="10.5703125" style="28" customWidth="1"/>
    <col min="12806" max="12806" width="15.28515625" style="28" customWidth="1"/>
    <col min="12807" max="12807" width="14.5703125" style="28" customWidth="1"/>
    <col min="12808" max="12808" width="13.42578125" style="28" customWidth="1"/>
    <col min="12809" max="12809" width="15.140625" style="28" customWidth="1"/>
    <col min="12810" max="12810" width="9.28515625" style="28" customWidth="1"/>
    <col min="12811" max="12811" width="11.85546875" style="28" customWidth="1"/>
    <col min="12812" max="12812" width="14.5703125" style="28" customWidth="1"/>
    <col min="12813" max="12813" width="17" style="28" customWidth="1"/>
    <col min="12814" max="12814" width="10.85546875" style="28" customWidth="1"/>
    <col min="12815" max="12815" width="13.7109375" style="28" customWidth="1"/>
    <col min="12816" max="12816" width="14.5703125" style="28" customWidth="1"/>
    <col min="12817" max="12817" width="17" style="28" customWidth="1"/>
    <col min="12818" max="12818" width="11.85546875" style="28" customWidth="1"/>
    <col min="12819" max="12819" width="13.7109375" style="28" customWidth="1"/>
    <col min="12820" max="13057" width="9.140625" style="28"/>
    <col min="13058" max="13058" width="3.5703125" style="28" customWidth="1"/>
    <col min="13059" max="13059" width="13.85546875" style="28" customWidth="1"/>
    <col min="13060" max="13060" width="12.28515625" style="28" bestFit="1" customWidth="1"/>
    <col min="13061" max="13061" width="10.5703125" style="28" customWidth="1"/>
    <col min="13062" max="13062" width="15.28515625" style="28" customWidth="1"/>
    <col min="13063" max="13063" width="14.5703125" style="28" customWidth="1"/>
    <col min="13064" max="13064" width="13.42578125" style="28" customWidth="1"/>
    <col min="13065" max="13065" width="15.140625" style="28" customWidth="1"/>
    <col min="13066" max="13066" width="9.28515625" style="28" customWidth="1"/>
    <col min="13067" max="13067" width="11.85546875" style="28" customWidth="1"/>
    <col min="13068" max="13068" width="14.5703125" style="28" customWidth="1"/>
    <col min="13069" max="13069" width="17" style="28" customWidth="1"/>
    <col min="13070" max="13070" width="10.85546875" style="28" customWidth="1"/>
    <col min="13071" max="13071" width="13.7109375" style="28" customWidth="1"/>
    <col min="13072" max="13072" width="14.5703125" style="28" customWidth="1"/>
    <col min="13073" max="13073" width="17" style="28" customWidth="1"/>
    <col min="13074" max="13074" width="11.85546875" style="28" customWidth="1"/>
    <col min="13075" max="13075" width="13.7109375" style="28" customWidth="1"/>
    <col min="13076" max="13313" width="9.140625" style="28"/>
    <col min="13314" max="13314" width="3.5703125" style="28" customWidth="1"/>
    <col min="13315" max="13315" width="13.85546875" style="28" customWidth="1"/>
    <col min="13316" max="13316" width="12.28515625" style="28" bestFit="1" customWidth="1"/>
    <col min="13317" max="13317" width="10.5703125" style="28" customWidth="1"/>
    <col min="13318" max="13318" width="15.28515625" style="28" customWidth="1"/>
    <col min="13319" max="13319" width="14.5703125" style="28" customWidth="1"/>
    <col min="13320" max="13320" width="13.42578125" style="28" customWidth="1"/>
    <col min="13321" max="13321" width="15.140625" style="28" customWidth="1"/>
    <col min="13322" max="13322" width="9.28515625" style="28" customWidth="1"/>
    <col min="13323" max="13323" width="11.85546875" style="28" customWidth="1"/>
    <col min="13324" max="13324" width="14.5703125" style="28" customWidth="1"/>
    <col min="13325" max="13325" width="17" style="28" customWidth="1"/>
    <col min="13326" max="13326" width="10.85546875" style="28" customWidth="1"/>
    <col min="13327" max="13327" width="13.7109375" style="28" customWidth="1"/>
    <col min="13328" max="13328" width="14.5703125" style="28" customWidth="1"/>
    <col min="13329" max="13329" width="17" style="28" customWidth="1"/>
    <col min="13330" max="13330" width="11.85546875" style="28" customWidth="1"/>
    <col min="13331" max="13331" width="13.7109375" style="28" customWidth="1"/>
    <col min="13332" max="13569" width="9.140625" style="28"/>
    <col min="13570" max="13570" width="3.5703125" style="28" customWidth="1"/>
    <col min="13571" max="13571" width="13.85546875" style="28" customWidth="1"/>
    <col min="13572" max="13572" width="12.28515625" style="28" bestFit="1" customWidth="1"/>
    <col min="13573" max="13573" width="10.5703125" style="28" customWidth="1"/>
    <col min="13574" max="13574" width="15.28515625" style="28" customWidth="1"/>
    <col min="13575" max="13575" width="14.5703125" style="28" customWidth="1"/>
    <col min="13576" max="13576" width="13.42578125" style="28" customWidth="1"/>
    <col min="13577" max="13577" width="15.140625" style="28" customWidth="1"/>
    <col min="13578" max="13578" width="9.28515625" style="28" customWidth="1"/>
    <col min="13579" max="13579" width="11.85546875" style="28" customWidth="1"/>
    <col min="13580" max="13580" width="14.5703125" style="28" customWidth="1"/>
    <col min="13581" max="13581" width="17" style="28" customWidth="1"/>
    <col min="13582" max="13582" width="10.85546875" style="28" customWidth="1"/>
    <col min="13583" max="13583" width="13.7109375" style="28" customWidth="1"/>
    <col min="13584" max="13584" width="14.5703125" style="28" customWidth="1"/>
    <col min="13585" max="13585" width="17" style="28" customWidth="1"/>
    <col min="13586" max="13586" width="11.85546875" style="28" customWidth="1"/>
    <col min="13587" max="13587" width="13.7109375" style="28" customWidth="1"/>
    <col min="13588" max="13825" width="9.140625" style="28"/>
    <col min="13826" max="13826" width="3.5703125" style="28" customWidth="1"/>
    <col min="13827" max="13827" width="13.85546875" style="28" customWidth="1"/>
    <col min="13828" max="13828" width="12.28515625" style="28" bestFit="1" customWidth="1"/>
    <col min="13829" max="13829" width="10.5703125" style="28" customWidth="1"/>
    <col min="13830" max="13830" width="15.28515625" style="28" customWidth="1"/>
    <col min="13831" max="13831" width="14.5703125" style="28" customWidth="1"/>
    <col min="13832" max="13832" width="13.42578125" style="28" customWidth="1"/>
    <col min="13833" max="13833" width="15.140625" style="28" customWidth="1"/>
    <col min="13834" max="13834" width="9.28515625" style="28" customWidth="1"/>
    <col min="13835" max="13835" width="11.85546875" style="28" customWidth="1"/>
    <col min="13836" max="13836" width="14.5703125" style="28" customWidth="1"/>
    <col min="13837" max="13837" width="17" style="28" customWidth="1"/>
    <col min="13838" max="13838" width="10.85546875" style="28" customWidth="1"/>
    <col min="13839" max="13839" width="13.7109375" style="28" customWidth="1"/>
    <col min="13840" max="13840" width="14.5703125" style="28" customWidth="1"/>
    <col min="13841" max="13841" width="17" style="28" customWidth="1"/>
    <col min="13842" max="13842" width="11.85546875" style="28" customWidth="1"/>
    <col min="13843" max="13843" width="13.7109375" style="28" customWidth="1"/>
    <col min="13844" max="14081" width="9.140625" style="28"/>
    <col min="14082" max="14082" width="3.5703125" style="28" customWidth="1"/>
    <col min="14083" max="14083" width="13.85546875" style="28" customWidth="1"/>
    <col min="14084" max="14084" width="12.28515625" style="28" bestFit="1" customWidth="1"/>
    <col min="14085" max="14085" width="10.5703125" style="28" customWidth="1"/>
    <col min="14086" max="14086" width="15.28515625" style="28" customWidth="1"/>
    <col min="14087" max="14087" width="14.5703125" style="28" customWidth="1"/>
    <col min="14088" max="14088" width="13.42578125" style="28" customWidth="1"/>
    <col min="14089" max="14089" width="15.140625" style="28" customWidth="1"/>
    <col min="14090" max="14090" width="9.28515625" style="28" customWidth="1"/>
    <col min="14091" max="14091" width="11.85546875" style="28" customWidth="1"/>
    <col min="14092" max="14092" width="14.5703125" style="28" customWidth="1"/>
    <col min="14093" max="14093" width="17" style="28" customWidth="1"/>
    <col min="14094" max="14094" width="10.85546875" style="28" customWidth="1"/>
    <col min="14095" max="14095" width="13.7109375" style="28" customWidth="1"/>
    <col min="14096" max="14096" width="14.5703125" style="28" customWidth="1"/>
    <col min="14097" max="14097" width="17" style="28" customWidth="1"/>
    <col min="14098" max="14098" width="11.85546875" style="28" customWidth="1"/>
    <col min="14099" max="14099" width="13.7109375" style="28" customWidth="1"/>
    <col min="14100" max="14337" width="9.140625" style="28"/>
    <col min="14338" max="14338" width="3.5703125" style="28" customWidth="1"/>
    <col min="14339" max="14339" width="13.85546875" style="28" customWidth="1"/>
    <col min="14340" max="14340" width="12.28515625" style="28" bestFit="1" customWidth="1"/>
    <col min="14341" max="14341" width="10.5703125" style="28" customWidth="1"/>
    <col min="14342" max="14342" width="15.28515625" style="28" customWidth="1"/>
    <col min="14343" max="14343" width="14.5703125" style="28" customWidth="1"/>
    <col min="14344" max="14344" width="13.42578125" style="28" customWidth="1"/>
    <col min="14345" max="14345" width="15.140625" style="28" customWidth="1"/>
    <col min="14346" max="14346" width="9.28515625" style="28" customWidth="1"/>
    <col min="14347" max="14347" width="11.85546875" style="28" customWidth="1"/>
    <col min="14348" max="14348" width="14.5703125" style="28" customWidth="1"/>
    <col min="14349" max="14349" width="17" style="28" customWidth="1"/>
    <col min="14350" max="14350" width="10.85546875" style="28" customWidth="1"/>
    <col min="14351" max="14351" width="13.7109375" style="28" customWidth="1"/>
    <col min="14352" max="14352" width="14.5703125" style="28" customWidth="1"/>
    <col min="14353" max="14353" width="17" style="28" customWidth="1"/>
    <col min="14354" max="14354" width="11.85546875" style="28" customWidth="1"/>
    <col min="14355" max="14355" width="13.7109375" style="28" customWidth="1"/>
    <col min="14356" max="14593" width="9.140625" style="28"/>
    <col min="14594" max="14594" width="3.5703125" style="28" customWidth="1"/>
    <col min="14595" max="14595" width="13.85546875" style="28" customWidth="1"/>
    <col min="14596" max="14596" width="12.28515625" style="28" bestFit="1" customWidth="1"/>
    <col min="14597" max="14597" width="10.5703125" style="28" customWidth="1"/>
    <col min="14598" max="14598" width="15.28515625" style="28" customWidth="1"/>
    <col min="14599" max="14599" width="14.5703125" style="28" customWidth="1"/>
    <col min="14600" max="14600" width="13.42578125" style="28" customWidth="1"/>
    <col min="14601" max="14601" width="15.140625" style="28" customWidth="1"/>
    <col min="14602" max="14602" width="9.28515625" style="28" customWidth="1"/>
    <col min="14603" max="14603" width="11.85546875" style="28" customWidth="1"/>
    <col min="14604" max="14604" width="14.5703125" style="28" customWidth="1"/>
    <col min="14605" max="14605" width="17" style="28" customWidth="1"/>
    <col min="14606" max="14606" width="10.85546875" style="28" customWidth="1"/>
    <col min="14607" max="14607" width="13.7109375" style="28" customWidth="1"/>
    <col min="14608" max="14608" width="14.5703125" style="28" customWidth="1"/>
    <col min="14609" max="14609" width="17" style="28" customWidth="1"/>
    <col min="14610" max="14610" width="11.85546875" style="28" customWidth="1"/>
    <col min="14611" max="14611" width="13.7109375" style="28" customWidth="1"/>
    <col min="14612" max="14849" width="9.140625" style="28"/>
    <col min="14850" max="14850" width="3.5703125" style="28" customWidth="1"/>
    <col min="14851" max="14851" width="13.85546875" style="28" customWidth="1"/>
    <col min="14852" max="14852" width="12.28515625" style="28" bestFit="1" customWidth="1"/>
    <col min="14853" max="14853" width="10.5703125" style="28" customWidth="1"/>
    <col min="14854" max="14854" width="15.28515625" style="28" customWidth="1"/>
    <col min="14855" max="14855" width="14.5703125" style="28" customWidth="1"/>
    <col min="14856" max="14856" width="13.42578125" style="28" customWidth="1"/>
    <col min="14857" max="14857" width="15.140625" style="28" customWidth="1"/>
    <col min="14858" max="14858" width="9.28515625" style="28" customWidth="1"/>
    <col min="14859" max="14859" width="11.85546875" style="28" customWidth="1"/>
    <col min="14860" max="14860" width="14.5703125" style="28" customWidth="1"/>
    <col min="14861" max="14861" width="17" style="28" customWidth="1"/>
    <col min="14862" max="14862" width="10.85546875" style="28" customWidth="1"/>
    <col min="14863" max="14863" width="13.7109375" style="28" customWidth="1"/>
    <col min="14864" max="14864" width="14.5703125" style="28" customWidth="1"/>
    <col min="14865" max="14865" width="17" style="28" customWidth="1"/>
    <col min="14866" max="14866" width="11.85546875" style="28" customWidth="1"/>
    <col min="14867" max="14867" width="13.7109375" style="28" customWidth="1"/>
    <col min="14868" max="15105" width="9.140625" style="28"/>
    <col min="15106" max="15106" width="3.5703125" style="28" customWidth="1"/>
    <col min="15107" max="15107" width="13.85546875" style="28" customWidth="1"/>
    <col min="15108" max="15108" width="12.28515625" style="28" bestFit="1" customWidth="1"/>
    <col min="15109" max="15109" width="10.5703125" style="28" customWidth="1"/>
    <col min="15110" max="15110" width="15.28515625" style="28" customWidth="1"/>
    <col min="15111" max="15111" width="14.5703125" style="28" customWidth="1"/>
    <col min="15112" max="15112" width="13.42578125" style="28" customWidth="1"/>
    <col min="15113" max="15113" width="15.140625" style="28" customWidth="1"/>
    <col min="15114" max="15114" width="9.28515625" style="28" customWidth="1"/>
    <col min="15115" max="15115" width="11.85546875" style="28" customWidth="1"/>
    <col min="15116" max="15116" width="14.5703125" style="28" customWidth="1"/>
    <col min="15117" max="15117" width="17" style="28" customWidth="1"/>
    <col min="15118" max="15118" width="10.85546875" style="28" customWidth="1"/>
    <col min="15119" max="15119" width="13.7109375" style="28" customWidth="1"/>
    <col min="15120" max="15120" width="14.5703125" style="28" customWidth="1"/>
    <col min="15121" max="15121" width="17" style="28" customWidth="1"/>
    <col min="15122" max="15122" width="11.85546875" style="28" customWidth="1"/>
    <col min="15123" max="15123" width="13.7109375" style="28" customWidth="1"/>
    <col min="15124" max="15361" width="9.140625" style="28"/>
    <col min="15362" max="15362" width="3.5703125" style="28" customWidth="1"/>
    <col min="15363" max="15363" width="13.85546875" style="28" customWidth="1"/>
    <col min="15364" max="15364" width="12.28515625" style="28" bestFit="1" customWidth="1"/>
    <col min="15365" max="15365" width="10.5703125" style="28" customWidth="1"/>
    <col min="15366" max="15366" width="15.28515625" style="28" customWidth="1"/>
    <col min="15367" max="15367" width="14.5703125" style="28" customWidth="1"/>
    <col min="15368" max="15368" width="13.42578125" style="28" customWidth="1"/>
    <col min="15369" max="15369" width="15.140625" style="28" customWidth="1"/>
    <col min="15370" max="15370" width="9.28515625" style="28" customWidth="1"/>
    <col min="15371" max="15371" width="11.85546875" style="28" customWidth="1"/>
    <col min="15372" max="15372" width="14.5703125" style="28" customWidth="1"/>
    <col min="15373" max="15373" width="17" style="28" customWidth="1"/>
    <col min="15374" max="15374" width="10.85546875" style="28" customWidth="1"/>
    <col min="15375" max="15375" width="13.7109375" style="28" customWidth="1"/>
    <col min="15376" max="15376" width="14.5703125" style="28" customWidth="1"/>
    <col min="15377" max="15377" width="17" style="28" customWidth="1"/>
    <col min="15378" max="15378" width="11.85546875" style="28" customWidth="1"/>
    <col min="15379" max="15379" width="13.7109375" style="28" customWidth="1"/>
    <col min="15380" max="15617" width="9.140625" style="28"/>
    <col min="15618" max="15618" width="3.5703125" style="28" customWidth="1"/>
    <col min="15619" max="15619" width="13.85546875" style="28" customWidth="1"/>
    <col min="15620" max="15620" width="12.28515625" style="28" bestFit="1" customWidth="1"/>
    <col min="15621" max="15621" width="10.5703125" style="28" customWidth="1"/>
    <col min="15622" max="15622" width="15.28515625" style="28" customWidth="1"/>
    <col min="15623" max="15623" width="14.5703125" style="28" customWidth="1"/>
    <col min="15624" max="15624" width="13.42578125" style="28" customWidth="1"/>
    <col min="15625" max="15625" width="15.140625" style="28" customWidth="1"/>
    <col min="15626" max="15626" width="9.28515625" style="28" customWidth="1"/>
    <col min="15627" max="15627" width="11.85546875" style="28" customWidth="1"/>
    <col min="15628" max="15628" width="14.5703125" style="28" customWidth="1"/>
    <col min="15629" max="15629" width="17" style="28" customWidth="1"/>
    <col min="15630" max="15630" width="10.85546875" style="28" customWidth="1"/>
    <col min="15631" max="15631" width="13.7109375" style="28" customWidth="1"/>
    <col min="15632" max="15632" width="14.5703125" style="28" customWidth="1"/>
    <col min="15633" max="15633" width="17" style="28" customWidth="1"/>
    <col min="15634" max="15634" width="11.85546875" style="28" customWidth="1"/>
    <col min="15635" max="15635" width="13.7109375" style="28" customWidth="1"/>
    <col min="15636" max="15873" width="9.140625" style="28"/>
    <col min="15874" max="15874" width="3.5703125" style="28" customWidth="1"/>
    <col min="15875" max="15875" width="13.85546875" style="28" customWidth="1"/>
    <col min="15876" max="15876" width="12.28515625" style="28" bestFit="1" customWidth="1"/>
    <col min="15877" max="15877" width="10.5703125" style="28" customWidth="1"/>
    <col min="15878" max="15878" width="15.28515625" style="28" customWidth="1"/>
    <col min="15879" max="15879" width="14.5703125" style="28" customWidth="1"/>
    <col min="15880" max="15880" width="13.42578125" style="28" customWidth="1"/>
    <col min="15881" max="15881" width="15.140625" style="28" customWidth="1"/>
    <col min="15882" max="15882" width="9.28515625" style="28" customWidth="1"/>
    <col min="15883" max="15883" width="11.85546875" style="28" customWidth="1"/>
    <col min="15884" max="15884" width="14.5703125" style="28" customWidth="1"/>
    <col min="15885" max="15885" width="17" style="28" customWidth="1"/>
    <col min="15886" max="15886" width="10.85546875" style="28" customWidth="1"/>
    <col min="15887" max="15887" width="13.7109375" style="28" customWidth="1"/>
    <col min="15888" max="15888" width="14.5703125" style="28" customWidth="1"/>
    <col min="15889" max="15889" width="17" style="28" customWidth="1"/>
    <col min="15890" max="15890" width="11.85546875" style="28" customWidth="1"/>
    <col min="15891" max="15891" width="13.7109375" style="28" customWidth="1"/>
    <col min="15892" max="16129" width="9.140625" style="28"/>
    <col min="16130" max="16130" width="3.5703125" style="28" customWidth="1"/>
    <col min="16131" max="16131" width="13.85546875" style="28" customWidth="1"/>
    <col min="16132" max="16132" width="12.28515625" style="28" bestFit="1" customWidth="1"/>
    <col min="16133" max="16133" width="10.5703125" style="28" customWidth="1"/>
    <col min="16134" max="16134" width="15.28515625" style="28" customWidth="1"/>
    <col min="16135" max="16135" width="14.5703125" style="28" customWidth="1"/>
    <col min="16136" max="16136" width="13.42578125" style="28" customWidth="1"/>
    <col min="16137" max="16137" width="15.140625" style="28" customWidth="1"/>
    <col min="16138" max="16138" width="9.28515625" style="28" customWidth="1"/>
    <col min="16139" max="16139" width="11.85546875" style="28" customWidth="1"/>
    <col min="16140" max="16140" width="14.5703125" style="28" customWidth="1"/>
    <col min="16141" max="16141" width="17" style="28" customWidth="1"/>
    <col min="16142" max="16142" width="10.85546875" style="28" customWidth="1"/>
    <col min="16143" max="16143" width="13.7109375" style="28" customWidth="1"/>
    <col min="16144" max="16144" width="14.5703125" style="28" customWidth="1"/>
    <col min="16145" max="16145" width="17" style="28" customWidth="1"/>
    <col min="16146" max="16146" width="11.85546875" style="28" customWidth="1"/>
    <col min="16147" max="16147" width="13.7109375" style="28" customWidth="1"/>
    <col min="16148" max="16384" width="9.140625" style="28"/>
  </cols>
  <sheetData>
    <row r="1" spans="1:25" s="24" customFormat="1" ht="28.5" x14ac:dyDescent="0.4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ht="19.5" customHeight="1" x14ac:dyDescent="0.25">
      <c r="A2" s="249" t="s">
        <v>36</v>
      </c>
      <c r="B2" s="249"/>
      <c r="C2" s="25"/>
      <c r="D2" s="200"/>
      <c r="E2" s="27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50" t="s">
        <v>37</v>
      </c>
      <c r="R2" s="250"/>
      <c r="S2" s="250"/>
    </row>
    <row r="3" spans="1:25" ht="69" customHeight="1" x14ac:dyDescent="0.2">
      <c r="A3" s="251" t="s">
        <v>210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25" s="29" customFormat="1" ht="31.5" customHeight="1" x14ac:dyDescent="0.25">
      <c r="A4" s="253" t="s">
        <v>1</v>
      </c>
      <c r="B4" s="253" t="s">
        <v>2</v>
      </c>
      <c r="C4" s="254" t="s">
        <v>3</v>
      </c>
      <c r="D4" s="253" t="s">
        <v>4</v>
      </c>
      <c r="E4" s="254" t="s">
        <v>216</v>
      </c>
      <c r="F4" s="254" t="s">
        <v>217</v>
      </c>
      <c r="G4" s="254" t="s">
        <v>112</v>
      </c>
      <c r="H4" s="258" t="s">
        <v>218</v>
      </c>
      <c r="I4" s="258"/>
      <c r="J4" s="258"/>
      <c r="K4" s="259" t="s">
        <v>114</v>
      </c>
      <c r="L4" s="253" t="s">
        <v>219</v>
      </c>
      <c r="M4" s="253"/>
      <c r="N4" s="253"/>
      <c r="O4" s="253"/>
      <c r="P4" s="253" t="s">
        <v>5</v>
      </c>
      <c r="Q4" s="253"/>
      <c r="R4" s="253"/>
      <c r="S4" s="253"/>
    </row>
    <row r="5" spans="1:25" s="29" customFormat="1" ht="15" x14ac:dyDescent="0.25">
      <c r="A5" s="253"/>
      <c r="B5" s="253"/>
      <c r="C5" s="255"/>
      <c r="D5" s="253"/>
      <c r="E5" s="255"/>
      <c r="F5" s="255"/>
      <c r="G5" s="255"/>
      <c r="H5" s="258"/>
      <c r="I5" s="258"/>
      <c r="J5" s="258"/>
      <c r="K5" s="260"/>
      <c r="L5" s="253" t="s">
        <v>6</v>
      </c>
      <c r="M5" s="258" t="s">
        <v>7</v>
      </c>
      <c r="N5" s="258" t="s">
        <v>8</v>
      </c>
      <c r="O5" s="258" t="s">
        <v>9</v>
      </c>
      <c r="P5" s="253" t="s">
        <v>116</v>
      </c>
      <c r="Q5" s="258" t="s">
        <v>10</v>
      </c>
      <c r="R5" s="258" t="s">
        <v>11</v>
      </c>
      <c r="S5" s="258" t="s">
        <v>12</v>
      </c>
    </row>
    <row r="6" spans="1:25" s="29" customFormat="1" ht="142.5" customHeight="1" x14ac:dyDescent="0.25">
      <c r="A6" s="253"/>
      <c r="B6" s="253"/>
      <c r="C6" s="256"/>
      <c r="D6" s="253"/>
      <c r="E6" s="256"/>
      <c r="F6" s="256"/>
      <c r="G6" s="256"/>
      <c r="H6" s="199" t="s">
        <v>13</v>
      </c>
      <c r="I6" s="199" t="s">
        <v>14</v>
      </c>
      <c r="J6" s="199" t="s">
        <v>15</v>
      </c>
      <c r="K6" s="261"/>
      <c r="L6" s="253"/>
      <c r="M6" s="258"/>
      <c r="N6" s="258"/>
      <c r="O6" s="258"/>
      <c r="P6" s="253"/>
      <c r="Q6" s="258"/>
      <c r="R6" s="258"/>
      <c r="S6" s="258"/>
    </row>
    <row r="7" spans="1:25" s="7" customFormat="1" ht="21" customHeight="1" x14ac:dyDescent="0.25">
      <c r="A7" s="4">
        <v>1</v>
      </c>
      <c r="B7" s="4">
        <v>2</v>
      </c>
      <c r="C7" s="4">
        <v>3</v>
      </c>
      <c r="D7" s="4">
        <v>4</v>
      </c>
      <c r="E7" s="5" t="s">
        <v>16</v>
      </c>
      <c r="F7" s="4">
        <v>5</v>
      </c>
      <c r="G7" s="4" t="s">
        <v>17</v>
      </c>
      <c r="H7" s="4">
        <v>6</v>
      </c>
      <c r="I7" s="4">
        <v>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</row>
    <row r="8" spans="1:25" ht="57" customHeight="1" x14ac:dyDescent="0.2">
      <c r="A8" s="31">
        <v>1</v>
      </c>
      <c r="B8" s="31" t="s">
        <v>38</v>
      </c>
      <c r="C8" s="32">
        <v>61</v>
      </c>
      <c r="D8" s="32">
        <v>61</v>
      </c>
      <c r="E8" s="33">
        <v>3657</v>
      </c>
      <c r="F8" s="34">
        <v>19.086111111111112</v>
      </c>
      <c r="G8" s="35">
        <f>'JULY-2020 I '!G8+F8</f>
        <v>96.458333333333329</v>
      </c>
      <c r="H8" s="35">
        <v>27.5</v>
      </c>
      <c r="I8" s="35">
        <v>16.180555555555554</v>
      </c>
      <c r="J8" s="35">
        <f>H8+I8</f>
        <v>43.680555555555557</v>
      </c>
      <c r="K8" s="15">
        <f>'JULY-2020 I '!K8+J8</f>
        <v>203.63125000000002</v>
      </c>
      <c r="L8" s="15">
        <f t="shared" ref="L8:L13" si="0">F8+J8</f>
        <v>62.766666666666666</v>
      </c>
      <c r="M8" s="15">
        <f>L8/C8</f>
        <v>1.0289617486338798</v>
      </c>
      <c r="N8" s="36">
        <f>+((C8*24*31)-J8)/(C8*24*31)*100</f>
        <v>99.903753403059326</v>
      </c>
      <c r="O8" s="36">
        <f>+((C8*24*31)-L8)/(C8*24*31)*100</f>
        <v>99.861698689699736</v>
      </c>
      <c r="P8" s="37">
        <f t="shared" ref="P8:P14" si="1">+G8+K8</f>
        <v>300.08958333333334</v>
      </c>
      <c r="Q8" s="15">
        <f>P8/C8</f>
        <v>4.9195013661202189</v>
      </c>
      <c r="R8" s="36">
        <f>+((C8*24*31)-K8)/(C8*24*31)*100</f>
        <v>99.551314890710387</v>
      </c>
      <c r="S8" s="36">
        <f>+((C8*24*31)-(G8+K8))*100/(C8*24*31)</f>
        <v>99.338776698102123</v>
      </c>
      <c r="U8" s="31">
        <v>45</v>
      </c>
      <c r="V8" s="31">
        <v>45</v>
      </c>
      <c r="W8" s="38">
        <v>450</v>
      </c>
      <c r="X8" s="39">
        <v>5.239583333333333</v>
      </c>
      <c r="Y8" s="39">
        <f>X8+'[1]JAN-2019  -I'!Y8</f>
        <v>5.239583333333333</v>
      </c>
    </row>
    <row r="9" spans="1:25" s="45" customFormat="1" ht="57" customHeight="1" x14ac:dyDescent="0.2">
      <c r="A9" s="40">
        <v>2</v>
      </c>
      <c r="B9" s="40" t="s">
        <v>39</v>
      </c>
      <c r="C9" s="41">
        <v>8</v>
      </c>
      <c r="D9" s="41">
        <v>8</v>
      </c>
      <c r="E9" s="41">
        <v>590</v>
      </c>
      <c r="F9" s="42">
        <v>0</v>
      </c>
      <c r="G9" s="35">
        <f>'JULY-2020 I '!G9+F9</f>
        <v>0</v>
      </c>
      <c r="H9" s="42">
        <v>6.7048611111111107</v>
      </c>
      <c r="I9" s="42">
        <v>4.1965277777777779</v>
      </c>
      <c r="J9" s="35">
        <f t="shared" ref="J9:J13" si="2">H9+I9</f>
        <v>10.901388888888889</v>
      </c>
      <c r="K9" s="15">
        <f>'JULY-2020 I '!K9+J9</f>
        <v>61.81111111111111</v>
      </c>
      <c r="L9" s="15">
        <f t="shared" si="0"/>
        <v>10.901388888888889</v>
      </c>
      <c r="M9" s="15">
        <f t="shared" ref="M9:M13" si="3">L9/C9</f>
        <v>1.3626736111111111</v>
      </c>
      <c r="N9" s="36">
        <f t="shared" ref="N9:N13" si="4">+((C9*24*31)-J9)/(C9*24*31)*100</f>
        <v>99.816844944743139</v>
      </c>
      <c r="O9" s="36">
        <f t="shared" ref="O9:O13" si="5">+((C9*24*31)-L9)/(C9*24*31)*100</f>
        <v>99.816844944743139</v>
      </c>
      <c r="P9" s="44">
        <f t="shared" si="1"/>
        <v>61.81111111111111</v>
      </c>
      <c r="Q9" s="42">
        <f>P9/C9</f>
        <v>7.7263888888888888</v>
      </c>
      <c r="R9" s="36">
        <f t="shared" ref="R9:R13" si="6">+((C9*24*31)-K9)/(C9*24*31)*100</f>
        <v>98.961506869773004</v>
      </c>
      <c r="S9" s="36">
        <f t="shared" ref="S9:S13" si="7">+((C9*24*31)-(G9+K9))*100/(C9*24*31)</f>
        <v>98.96150686977299</v>
      </c>
      <c r="U9" s="31">
        <v>8</v>
      </c>
      <c r="V9" s="31">
        <v>8</v>
      </c>
      <c r="W9" s="38">
        <v>1</v>
      </c>
      <c r="X9" s="39">
        <v>4.1666666666666664E-2</v>
      </c>
      <c r="Y9" s="39">
        <f>X9+'[1]JAN-2019  -I'!Y9</f>
        <v>4.1666666666666664E-2</v>
      </c>
    </row>
    <row r="10" spans="1:25" s="45" customFormat="1" ht="57" customHeight="1" x14ac:dyDescent="0.2">
      <c r="A10" s="40">
        <v>3</v>
      </c>
      <c r="B10" s="40" t="s">
        <v>40</v>
      </c>
      <c r="C10" s="41">
        <v>16</v>
      </c>
      <c r="D10" s="41">
        <v>16</v>
      </c>
      <c r="E10" s="41">
        <v>1833</v>
      </c>
      <c r="F10" s="42">
        <v>0</v>
      </c>
      <c r="G10" s="35">
        <f>'JULY-2020 I '!G10+F10</f>
        <v>0</v>
      </c>
      <c r="H10" s="42">
        <v>20.142361111111111</v>
      </c>
      <c r="I10" s="42">
        <v>13.715277777777779</v>
      </c>
      <c r="J10" s="35">
        <f t="shared" si="2"/>
        <v>33.857638888888886</v>
      </c>
      <c r="K10" s="15">
        <f>'JULY-2020 I '!K10+J10</f>
        <v>167.91666666666666</v>
      </c>
      <c r="L10" s="15">
        <f t="shared" si="0"/>
        <v>33.857638888888886</v>
      </c>
      <c r="M10" s="15">
        <f t="shared" si="3"/>
        <v>2.1161024305555554</v>
      </c>
      <c r="N10" s="36">
        <f t="shared" si="4"/>
        <v>99.715577630301681</v>
      </c>
      <c r="O10" s="36">
        <f t="shared" si="5"/>
        <v>99.715577630301681</v>
      </c>
      <c r="P10" s="44">
        <f t="shared" si="1"/>
        <v>167.91666666666666</v>
      </c>
      <c r="Q10" s="42">
        <f>P10/C10</f>
        <v>10.494791666666666</v>
      </c>
      <c r="R10" s="36">
        <f t="shared" si="6"/>
        <v>98.589409722222229</v>
      </c>
      <c r="S10" s="36">
        <f t="shared" si="7"/>
        <v>98.589409722222229</v>
      </c>
      <c r="U10" s="31">
        <v>16</v>
      </c>
      <c r="V10" s="31">
        <v>16</v>
      </c>
      <c r="W10" s="38">
        <v>614</v>
      </c>
      <c r="X10" s="39">
        <v>1.7361111111111112E-4</v>
      </c>
      <c r="Y10" s="39">
        <f>X10+'[1]JAN-2019  -I'!Y10</f>
        <v>1.7361111111111112E-4</v>
      </c>
    </row>
    <row r="11" spans="1:25" ht="57" customHeight="1" x14ac:dyDescent="0.2">
      <c r="A11" s="31">
        <v>4</v>
      </c>
      <c r="B11" s="31" t="s">
        <v>41</v>
      </c>
      <c r="C11" s="46">
        <v>4</v>
      </c>
      <c r="D11" s="46">
        <v>4</v>
      </c>
      <c r="E11" s="47">
        <v>216</v>
      </c>
      <c r="F11" s="48">
        <v>0</v>
      </c>
      <c r="G11" s="35">
        <f>'JULY-2020 I '!G11+F11</f>
        <v>1.3125</v>
      </c>
      <c r="H11" s="48">
        <v>1.2993055555555555</v>
      </c>
      <c r="I11" s="48">
        <v>1.3277777777777777</v>
      </c>
      <c r="J11" s="35">
        <f t="shared" si="2"/>
        <v>2.6270833333333332</v>
      </c>
      <c r="K11" s="15">
        <f>'JULY-2020 I '!K11+J11</f>
        <v>20.543750000000003</v>
      </c>
      <c r="L11" s="15">
        <f t="shared" si="0"/>
        <v>2.6270833333333332</v>
      </c>
      <c r="M11" s="15">
        <f t="shared" si="3"/>
        <v>0.6567708333333333</v>
      </c>
      <c r="N11" s="36">
        <f t="shared" si="4"/>
        <v>99.911724350358426</v>
      </c>
      <c r="O11" s="36">
        <f t="shared" si="5"/>
        <v>99.911724350358426</v>
      </c>
      <c r="P11" s="37">
        <f t="shared" si="1"/>
        <v>21.856250000000003</v>
      </c>
      <c r="Q11" s="15">
        <f>P11/C11</f>
        <v>5.4640625000000007</v>
      </c>
      <c r="R11" s="36">
        <f t="shared" si="6"/>
        <v>99.309685819892479</v>
      </c>
      <c r="S11" s="36">
        <f t="shared" si="7"/>
        <v>99.265582997311824</v>
      </c>
      <c r="U11" s="49">
        <v>4</v>
      </c>
      <c r="V11" s="49">
        <v>4</v>
      </c>
      <c r="W11" s="50">
        <v>159</v>
      </c>
      <c r="X11" s="51">
        <v>0</v>
      </c>
      <c r="Y11" s="39">
        <f>X11+'[1]JAN-2019  -I'!Y11</f>
        <v>0</v>
      </c>
    </row>
    <row r="12" spans="1:25" ht="57" customHeight="1" x14ac:dyDescent="0.2">
      <c r="A12" s="40">
        <v>5</v>
      </c>
      <c r="B12" s="40" t="s">
        <v>42</v>
      </c>
      <c r="C12" s="52">
        <v>28</v>
      </c>
      <c r="D12" s="53">
        <v>28</v>
      </c>
      <c r="E12" s="53">
        <v>1327</v>
      </c>
      <c r="F12" s="42">
        <v>10.545138888888889</v>
      </c>
      <c r="G12" s="35">
        <f>'JULY-2020 I '!G12+F12</f>
        <v>16.705555555555556</v>
      </c>
      <c r="H12" s="54">
        <v>11.357638888888889</v>
      </c>
      <c r="I12" s="54">
        <v>8.1916666666666664</v>
      </c>
      <c r="J12" s="35">
        <f t="shared" si="2"/>
        <v>19.549305555555556</v>
      </c>
      <c r="K12" s="15">
        <f>'JULY-2020 I '!K12+J12</f>
        <v>104.76249999999999</v>
      </c>
      <c r="L12" s="15">
        <f t="shared" si="0"/>
        <v>30.094444444444445</v>
      </c>
      <c r="M12" s="15">
        <f t="shared" si="3"/>
        <v>1.0748015873015873</v>
      </c>
      <c r="N12" s="36">
        <f t="shared" si="4"/>
        <v>99.906157327402283</v>
      </c>
      <c r="O12" s="36">
        <f t="shared" si="5"/>
        <v>99.855537421061626</v>
      </c>
      <c r="P12" s="37">
        <f t="shared" si="1"/>
        <v>121.46805555555554</v>
      </c>
      <c r="Q12" s="42">
        <v>5.0452826086956524</v>
      </c>
      <c r="R12" s="36">
        <f t="shared" si="6"/>
        <v>99.497107814900147</v>
      </c>
      <c r="S12" s="36">
        <f t="shared" si="7"/>
        <v>99.41691601595835</v>
      </c>
      <c r="U12" s="55">
        <v>26</v>
      </c>
      <c r="V12" s="56">
        <v>25</v>
      </c>
      <c r="W12" s="56">
        <v>575</v>
      </c>
      <c r="X12" s="57">
        <f>SUM(X7:X11)</f>
        <v>5.2814236111111112</v>
      </c>
      <c r="Y12" s="39">
        <f>X12+'[1]JAN-2019  -I'!Y12</f>
        <v>5.2814236111111112</v>
      </c>
    </row>
    <row r="13" spans="1:25" s="45" customFormat="1" ht="57" customHeight="1" x14ac:dyDescent="0.2">
      <c r="A13" s="40">
        <v>6</v>
      </c>
      <c r="B13" s="40" t="s">
        <v>43</v>
      </c>
      <c r="C13" s="41">
        <v>28</v>
      </c>
      <c r="D13" s="41">
        <v>28</v>
      </c>
      <c r="E13" s="41">
        <v>1201</v>
      </c>
      <c r="F13" s="58">
        <v>1.0416666666666666E-2</v>
      </c>
      <c r="G13" s="35">
        <f>'JULY-2020 I '!G13+F13</f>
        <v>0.78888888888888875</v>
      </c>
      <c r="H13" s="59">
        <v>12.014583333333334</v>
      </c>
      <c r="I13" s="59">
        <v>5.6229166666666659</v>
      </c>
      <c r="J13" s="35">
        <f t="shared" si="2"/>
        <v>17.637499999999999</v>
      </c>
      <c r="K13" s="15">
        <f>'JULY-2020 I '!K13+J13</f>
        <v>128.65277777777777</v>
      </c>
      <c r="L13" s="15">
        <f t="shared" si="0"/>
        <v>17.647916666666667</v>
      </c>
      <c r="M13" s="15">
        <f t="shared" si="3"/>
        <v>0.63028273809523816</v>
      </c>
      <c r="N13" s="36">
        <f t="shared" si="4"/>
        <v>99.915334581413205</v>
      </c>
      <c r="O13" s="36">
        <f t="shared" si="5"/>
        <v>99.915284578213019</v>
      </c>
      <c r="P13" s="60">
        <f t="shared" si="1"/>
        <v>129.44166666666666</v>
      </c>
      <c r="Q13" s="42">
        <f>P13/C13</f>
        <v>4.6229166666666668</v>
      </c>
      <c r="R13" s="36">
        <f t="shared" si="6"/>
        <v>99.382427142003763</v>
      </c>
      <c r="S13" s="36">
        <f t="shared" si="7"/>
        <v>99.378640232974917</v>
      </c>
      <c r="U13" s="31">
        <v>26</v>
      </c>
      <c r="V13" s="31">
        <v>26</v>
      </c>
      <c r="W13" s="38">
        <v>1061</v>
      </c>
      <c r="X13" s="61">
        <v>2.0833333333333332E-2</v>
      </c>
      <c r="Y13" s="39">
        <f>X13+'[1]JAN-2019  -I'!Y13</f>
        <v>2.0833333333333332E-2</v>
      </c>
    </row>
    <row r="14" spans="1:25" s="66" customFormat="1" ht="58.5" customHeight="1" x14ac:dyDescent="0.2">
      <c r="A14" s="262" t="s">
        <v>15</v>
      </c>
      <c r="B14" s="262"/>
      <c r="C14" s="62">
        <f t="shared" ref="C14:I14" si="8">SUM(C8:C13)</f>
        <v>145</v>
      </c>
      <c r="D14" s="62">
        <f t="shared" si="8"/>
        <v>145</v>
      </c>
      <c r="E14" s="62">
        <f t="shared" si="8"/>
        <v>8824</v>
      </c>
      <c r="F14" s="63">
        <f t="shared" si="8"/>
        <v>29.641666666666669</v>
      </c>
      <c r="G14" s="63">
        <f>SUM(G8:G13)</f>
        <v>115.26527777777778</v>
      </c>
      <c r="H14" s="63">
        <f t="shared" si="8"/>
        <v>79.018750000000011</v>
      </c>
      <c r="I14" s="63">
        <f t="shared" si="8"/>
        <v>49.234722222222217</v>
      </c>
      <c r="J14" s="64">
        <f t="shared" ref="J14" si="9">H14+I14</f>
        <v>128.25347222222223</v>
      </c>
      <c r="K14" s="63">
        <f>SUM(K8:K13)</f>
        <v>687.31805555555547</v>
      </c>
      <c r="L14" s="63">
        <f>SUM(L8:L13)</f>
        <v>157.89513888888888</v>
      </c>
      <c r="M14" s="63">
        <f>L14/C14</f>
        <v>1.0889319923371648</v>
      </c>
      <c r="N14" s="63">
        <f>+((C14*24*31)-J14)/(C14*24*31)*100</f>
        <v>99.881114690190756</v>
      </c>
      <c r="O14" s="63">
        <f>+((C14*24*31)-L14)/(C14*24*31)*100</f>
        <v>99.853638173072966</v>
      </c>
      <c r="P14" s="65">
        <f t="shared" si="1"/>
        <v>802.58333333333326</v>
      </c>
      <c r="Q14" s="63">
        <f>P14/C14</f>
        <v>5.5350574712643672</v>
      </c>
      <c r="R14" s="63">
        <f>+((C14*24*31)-K14)/(C14*24*31)*100</f>
        <v>99.362886489103118</v>
      </c>
      <c r="S14" s="63">
        <f>+((C14*24*31)-(G14+K14))*100/(C14*24*31)</f>
        <v>99.256040662464471</v>
      </c>
    </row>
    <row r="15" spans="1:25" s="67" customFormat="1" ht="132.75" customHeight="1" x14ac:dyDescent="0.2">
      <c r="A15" s="257" t="s">
        <v>44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X15" s="68"/>
    </row>
    <row r="16" spans="1:25" ht="96" customHeight="1" x14ac:dyDescent="0.2">
      <c r="A16" s="257" t="s">
        <v>220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</row>
    <row r="17" spans="5:12" ht="18.75" x14ac:dyDescent="0.2">
      <c r="E17" s="69"/>
    </row>
    <row r="18" spans="5:12" ht="18.75" x14ac:dyDescent="0.2">
      <c r="E18" s="31"/>
    </row>
    <row r="22" spans="5:12" ht="20.25" x14ac:dyDescent="0.3">
      <c r="H22" s="70" t="s">
        <v>46</v>
      </c>
      <c r="I22" s="70">
        <v>98.259722222222209</v>
      </c>
      <c r="J22" s="70" t="s">
        <v>47</v>
      </c>
      <c r="K22" s="70" t="s">
        <v>48</v>
      </c>
      <c r="L22" s="71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4" zoomScale="50" zoomScaleSheetLayoutView="50" workbookViewId="0">
      <selection activeCell="I11" sqref="I11"/>
    </sheetView>
  </sheetViews>
  <sheetFormatPr defaultRowHeight="12.75" x14ac:dyDescent="0.2"/>
  <cols>
    <col min="1" max="1" width="3.5703125" style="72" customWidth="1"/>
    <col min="2" max="2" width="13" style="28" customWidth="1"/>
    <col min="3" max="3" width="11.28515625" style="28" customWidth="1"/>
    <col min="4" max="4" width="9.42578125" style="28" customWidth="1"/>
    <col min="5" max="5" width="10.85546875" style="28" customWidth="1"/>
    <col min="6" max="6" width="12.85546875" style="28" customWidth="1"/>
    <col min="7" max="7" width="15.28515625" style="28" customWidth="1"/>
    <col min="8" max="8" width="16.7109375" style="28" customWidth="1"/>
    <col min="9" max="9" width="15.28515625" style="28" customWidth="1"/>
    <col min="10" max="10" width="15" style="28" customWidth="1"/>
    <col min="11" max="11" width="16.140625" style="28" customWidth="1"/>
    <col min="12" max="12" width="17.5703125" style="28" customWidth="1"/>
    <col min="13" max="13" width="15.42578125" style="28" customWidth="1"/>
    <col min="14" max="14" width="10.85546875" style="28" customWidth="1"/>
    <col min="15" max="15" width="11.42578125" style="28" customWidth="1"/>
    <col min="16" max="17" width="14.5703125" style="28" customWidth="1"/>
    <col min="18" max="18" width="11.85546875" style="28" customWidth="1"/>
    <col min="19" max="19" width="13" style="28" customWidth="1"/>
    <col min="20" max="23" width="9.140625" style="28"/>
    <col min="24" max="24" width="11.5703125" style="28" bestFit="1" customWidth="1"/>
    <col min="25" max="257" width="9.140625" style="28"/>
    <col min="258" max="258" width="3.5703125" style="28" customWidth="1"/>
    <col min="259" max="259" width="13.85546875" style="28" customWidth="1"/>
    <col min="260" max="260" width="12.28515625" style="28" bestFit="1" customWidth="1"/>
    <col min="261" max="261" width="10.5703125" style="28" customWidth="1"/>
    <col min="262" max="262" width="15.28515625" style="28" customWidth="1"/>
    <col min="263" max="263" width="14.5703125" style="28" customWidth="1"/>
    <col min="264" max="264" width="13.42578125" style="28" customWidth="1"/>
    <col min="265" max="265" width="15.140625" style="28" customWidth="1"/>
    <col min="266" max="266" width="9.28515625" style="28" customWidth="1"/>
    <col min="267" max="267" width="11.85546875" style="28" customWidth="1"/>
    <col min="268" max="268" width="14.5703125" style="28" customWidth="1"/>
    <col min="269" max="269" width="17" style="28" customWidth="1"/>
    <col min="270" max="270" width="10.85546875" style="28" customWidth="1"/>
    <col min="271" max="271" width="13.7109375" style="28" customWidth="1"/>
    <col min="272" max="272" width="14.5703125" style="28" customWidth="1"/>
    <col min="273" max="273" width="17" style="28" customWidth="1"/>
    <col min="274" max="274" width="11.85546875" style="28" customWidth="1"/>
    <col min="275" max="275" width="13.7109375" style="28" customWidth="1"/>
    <col min="276" max="513" width="9.140625" style="28"/>
    <col min="514" max="514" width="3.5703125" style="28" customWidth="1"/>
    <col min="515" max="515" width="13.85546875" style="28" customWidth="1"/>
    <col min="516" max="516" width="12.28515625" style="28" bestFit="1" customWidth="1"/>
    <col min="517" max="517" width="10.5703125" style="28" customWidth="1"/>
    <col min="518" max="518" width="15.28515625" style="28" customWidth="1"/>
    <col min="519" max="519" width="14.5703125" style="28" customWidth="1"/>
    <col min="520" max="520" width="13.42578125" style="28" customWidth="1"/>
    <col min="521" max="521" width="15.140625" style="28" customWidth="1"/>
    <col min="522" max="522" width="9.28515625" style="28" customWidth="1"/>
    <col min="523" max="523" width="11.85546875" style="28" customWidth="1"/>
    <col min="524" max="524" width="14.5703125" style="28" customWidth="1"/>
    <col min="525" max="525" width="17" style="28" customWidth="1"/>
    <col min="526" max="526" width="10.85546875" style="28" customWidth="1"/>
    <col min="527" max="527" width="13.7109375" style="28" customWidth="1"/>
    <col min="528" max="528" width="14.5703125" style="28" customWidth="1"/>
    <col min="529" max="529" width="17" style="28" customWidth="1"/>
    <col min="530" max="530" width="11.85546875" style="28" customWidth="1"/>
    <col min="531" max="531" width="13.7109375" style="28" customWidth="1"/>
    <col min="532" max="769" width="9.140625" style="28"/>
    <col min="770" max="770" width="3.5703125" style="28" customWidth="1"/>
    <col min="771" max="771" width="13.85546875" style="28" customWidth="1"/>
    <col min="772" max="772" width="12.28515625" style="28" bestFit="1" customWidth="1"/>
    <col min="773" max="773" width="10.5703125" style="28" customWidth="1"/>
    <col min="774" max="774" width="15.28515625" style="28" customWidth="1"/>
    <col min="775" max="775" width="14.5703125" style="28" customWidth="1"/>
    <col min="776" max="776" width="13.42578125" style="28" customWidth="1"/>
    <col min="777" max="777" width="15.140625" style="28" customWidth="1"/>
    <col min="778" max="778" width="9.28515625" style="28" customWidth="1"/>
    <col min="779" max="779" width="11.85546875" style="28" customWidth="1"/>
    <col min="780" max="780" width="14.5703125" style="28" customWidth="1"/>
    <col min="781" max="781" width="17" style="28" customWidth="1"/>
    <col min="782" max="782" width="10.85546875" style="28" customWidth="1"/>
    <col min="783" max="783" width="13.7109375" style="28" customWidth="1"/>
    <col min="784" max="784" width="14.5703125" style="28" customWidth="1"/>
    <col min="785" max="785" width="17" style="28" customWidth="1"/>
    <col min="786" max="786" width="11.85546875" style="28" customWidth="1"/>
    <col min="787" max="787" width="13.7109375" style="28" customWidth="1"/>
    <col min="788" max="1025" width="9.140625" style="28"/>
    <col min="1026" max="1026" width="3.5703125" style="28" customWidth="1"/>
    <col min="1027" max="1027" width="13.85546875" style="28" customWidth="1"/>
    <col min="1028" max="1028" width="12.28515625" style="28" bestFit="1" customWidth="1"/>
    <col min="1029" max="1029" width="10.5703125" style="28" customWidth="1"/>
    <col min="1030" max="1030" width="15.28515625" style="28" customWidth="1"/>
    <col min="1031" max="1031" width="14.5703125" style="28" customWidth="1"/>
    <col min="1032" max="1032" width="13.42578125" style="28" customWidth="1"/>
    <col min="1033" max="1033" width="15.140625" style="28" customWidth="1"/>
    <col min="1034" max="1034" width="9.28515625" style="28" customWidth="1"/>
    <col min="1035" max="1035" width="11.85546875" style="28" customWidth="1"/>
    <col min="1036" max="1036" width="14.5703125" style="28" customWidth="1"/>
    <col min="1037" max="1037" width="17" style="28" customWidth="1"/>
    <col min="1038" max="1038" width="10.85546875" style="28" customWidth="1"/>
    <col min="1039" max="1039" width="13.7109375" style="28" customWidth="1"/>
    <col min="1040" max="1040" width="14.5703125" style="28" customWidth="1"/>
    <col min="1041" max="1041" width="17" style="28" customWidth="1"/>
    <col min="1042" max="1042" width="11.85546875" style="28" customWidth="1"/>
    <col min="1043" max="1043" width="13.7109375" style="28" customWidth="1"/>
    <col min="1044" max="1281" width="9.140625" style="28"/>
    <col min="1282" max="1282" width="3.5703125" style="28" customWidth="1"/>
    <col min="1283" max="1283" width="13.85546875" style="28" customWidth="1"/>
    <col min="1284" max="1284" width="12.28515625" style="28" bestFit="1" customWidth="1"/>
    <col min="1285" max="1285" width="10.5703125" style="28" customWidth="1"/>
    <col min="1286" max="1286" width="15.28515625" style="28" customWidth="1"/>
    <col min="1287" max="1287" width="14.5703125" style="28" customWidth="1"/>
    <col min="1288" max="1288" width="13.42578125" style="28" customWidth="1"/>
    <col min="1289" max="1289" width="15.140625" style="28" customWidth="1"/>
    <col min="1290" max="1290" width="9.28515625" style="28" customWidth="1"/>
    <col min="1291" max="1291" width="11.85546875" style="28" customWidth="1"/>
    <col min="1292" max="1292" width="14.5703125" style="28" customWidth="1"/>
    <col min="1293" max="1293" width="17" style="28" customWidth="1"/>
    <col min="1294" max="1294" width="10.85546875" style="28" customWidth="1"/>
    <col min="1295" max="1295" width="13.7109375" style="28" customWidth="1"/>
    <col min="1296" max="1296" width="14.5703125" style="28" customWidth="1"/>
    <col min="1297" max="1297" width="17" style="28" customWidth="1"/>
    <col min="1298" max="1298" width="11.85546875" style="28" customWidth="1"/>
    <col min="1299" max="1299" width="13.7109375" style="28" customWidth="1"/>
    <col min="1300" max="1537" width="9.140625" style="28"/>
    <col min="1538" max="1538" width="3.5703125" style="28" customWidth="1"/>
    <col min="1539" max="1539" width="13.85546875" style="28" customWidth="1"/>
    <col min="1540" max="1540" width="12.28515625" style="28" bestFit="1" customWidth="1"/>
    <col min="1541" max="1541" width="10.5703125" style="28" customWidth="1"/>
    <col min="1542" max="1542" width="15.28515625" style="28" customWidth="1"/>
    <col min="1543" max="1543" width="14.5703125" style="28" customWidth="1"/>
    <col min="1544" max="1544" width="13.42578125" style="28" customWidth="1"/>
    <col min="1545" max="1545" width="15.140625" style="28" customWidth="1"/>
    <col min="1546" max="1546" width="9.28515625" style="28" customWidth="1"/>
    <col min="1547" max="1547" width="11.85546875" style="28" customWidth="1"/>
    <col min="1548" max="1548" width="14.5703125" style="28" customWidth="1"/>
    <col min="1549" max="1549" width="17" style="28" customWidth="1"/>
    <col min="1550" max="1550" width="10.85546875" style="28" customWidth="1"/>
    <col min="1551" max="1551" width="13.7109375" style="28" customWidth="1"/>
    <col min="1552" max="1552" width="14.5703125" style="28" customWidth="1"/>
    <col min="1553" max="1553" width="17" style="28" customWidth="1"/>
    <col min="1554" max="1554" width="11.85546875" style="28" customWidth="1"/>
    <col min="1555" max="1555" width="13.7109375" style="28" customWidth="1"/>
    <col min="1556" max="1793" width="9.140625" style="28"/>
    <col min="1794" max="1794" width="3.5703125" style="28" customWidth="1"/>
    <col min="1795" max="1795" width="13.85546875" style="28" customWidth="1"/>
    <col min="1796" max="1796" width="12.28515625" style="28" bestFit="1" customWidth="1"/>
    <col min="1797" max="1797" width="10.5703125" style="28" customWidth="1"/>
    <col min="1798" max="1798" width="15.28515625" style="28" customWidth="1"/>
    <col min="1799" max="1799" width="14.5703125" style="28" customWidth="1"/>
    <col min="1800" max="1800" width="13.42578125" style="28" customWidth="1"/>
    <col min="1801" max="1801" width="15.140625" style="28" customWidth="1"/>
    <col min="1802" max="1802" width="9.28515625" style="28" customWidth="1"/>
    <col min="1803" max="1803" width="11.85546875" style="28" customWidth="1"/>
    <col min="1804" max="1804" width="14.5703125" style="28" customWidth="1"/>
    <col min="1805" max="1805" width="17" style="28" customWidth="1"/>
    <col min="1806" max="1806" width="10.85546875" style="28" customWidth="1"/>
    <col min="1807" max="1807" width="13.7109375" style="28" customWidth="1"/>
    <col min="1808" max="1808" width="14.5703125" style="28" customWidth="1"/>
    <col min="1809" max="1809" width="17" style="28" customWidth="1"/>
    <col min="1810" max="1810" width="11.85546875" style="28" customWidth="1"/>
    <col min="1811" max="1811" width="13.7109375" style="28" customWidth="1"/>
    <col min="1812" max="2049" width="9.140625" style="28"/>
    <col min="2050" max="2050" width="3.5703125" style="28" customWidth="1"/>
    <col min="2051" max="2051" width="13.85546875" style="28" customWidth="1"/>
    <col min="2052" max="2052" width="12.28515625" style="28" bestFit="1" customWidth="1"/>
    <col min="2053" max="2053" width="10.5703125" style="28" customWidth="1"/>
    <col min="2054" max="2054" width="15.28515625" style="28" customWidth="1"/>
    <col min="2055" max="2055" width="14.5703125" style="28" customWidth="1"/>
    <col min="2056" max="2056" width="13.42578125" style="28" customWidth="1"/>
    <col min="2057" max="2057" width="15.140625" style="28" customWidth="1"/>
    <col min="2058" max="2058" width="9.28515625" style="28" customWidth="1"/>
    <col min="2059" max="2059" width="11.85546875" style="28" customWidth="1"/>
    <col min="2060" max="2060" width="14.5703125" style="28" customWidth="1"/>
    <col min="2061" max="2061" width="17" style="28" customWidth="1"/>
    <col min="2062" max="2062" width="10.85546875" style="28" customWidth="1"/>
    <col min="2063" max="2063" width="13.7109375" style="28" customWidth="1"/>
    <col min="2064" max="2064" width="14.5703125" style="28" customWidth="1"/>
    <col min="2065" max="2065" width="17" style="28" customWidth="1"/>
    <col min="2066" max="2066" width="11.85546875" style="28" customWidth="1"/>
    <col min="2067" max="2067" width="13.7109375" style="28" customWidth="1"/>
    <col min="2068" max="2305" width="9.140625" style="28"/>
    <col min="2306" max="2306" width="3.5703125" style="28" customWidth="1"/>
    <col min="2307" max="2307" width="13.85546875" style="28" customWidth="1"/>
    <col min="2308" max="2308" width="12.28515625" style="28" bestFit="1" customWidth="1"/>
    <col min="2309" max="2309" width="10.5703125" style="28" customWidth="1"/>
    <col min="2310" max="2310" width="15.28515625" style="28" customWidth="1"/>
    <col min="2311" max="2311" width="14.5703125" style="28" customWidth="1"/>
    <col min="2312" max="2312" width="13.42578125" style="28" customWidth="1"/>
    <col min="2313" max="2313" width="15.140625" style="28" customWidth="1"/>
    <col min="2314" max="2314" width="9.28515625" style="28" customWidth="1"/>
    <col min="2315" max="2315" width="11.85546875" style="28" customWidth="1"/>
    <col min="2316" max="2316" width="14.5703125" style="28" customWidth="1"/>
    <col min="2317" max="2317" width="17" style="28" customWidth="1"/>
    <col min="2318" max="2318" width="10.85546875" style="28" customWidth="1"/>
    <col min="2319" max="2319" width="13.7109375" style="28" customWidth="1"/>
    <col min="2320" max="2320" width="14.5703125" style="28" customWidth="1"/>
    <col min="2321" max="2321" width="17" style="28" customWidth="1"/>
    <col min="2322" max="2322" width="11.85546875" style="28" customWidth="1"/>
    <col min="2323" max="2323" width="13.7109375" style="28" customWidth="1"/>
    <col min="2324" max="2561" width="9.140625" style="28"/>
    <col min="2562" max="2562" width="3.5703125" style="28" customWidth="1"/>
    <col min="2563" max="2563" width="13.85546875" style="28" customWidth="1"/>
    <col min="2564" max="2564" width="12.28515625" style="28" bestFit="1" customWidth="1"/>
    <col min="2565" max="2565" width="10.5703125" style="28" customWidth="1"/>
    <col min="2566" max="2566" width="15.28515625" style="28" customWidth="1"/>
    <col min="2567" max="2567" width="14.5703125" style="28" customWidth="1"/>
    <col min="2568" max="2568" width="13.42578125" style="28" customWidth="1"/>
    <col min="2569" max="2569" width="15.140625" style="28" customWidth="1"/>
    <col min="2570" max="2570" width="9.28515625" style="28" customWidth="1"/>
    <col min="2571" max="2571" width="11.85546875" style="28" customWidth="1"/>
    <col min="2572" max="2572" width="14.5703125" style="28" customWidth="1"/>
    <col min="2573" max="2573" width="17" style="28" customWidth="1"/>
    <col min="2574" max="2574" width="10.85546875" style="28" customWidth="1"/>
    <col min="2575" max="2575" width="13.7109375" style="28" customWidth="1"/>
    <col min="2576" max="2576" width="14.5703125" style="28" customWidth="1"/>
    <col min="2577" max="2577" width="17" style="28" customWidth="1"/>
    <col min="2578" max="2578" width="11.85546875" style="28" customWidth="1"/>
    <col min="2579" max="2579" width="13.7109375" style="28" customWidth="1"/>
    <col min="2580" max="2817" width="9.140625" style="28"/>
    <col min="2818" max="2818" width="3.5703125" style="28" customWidth="1"/>
    <col min="2819" max="2819" width="13.85546875" style="28" customWidth="1"/>
    <col min="2820" max="2820" width="12.28515625" style="28" bestFit="1" customWidth="1"/>
    <col min="2821" max="2821" width="10.5703125" style="28" customWidth="1"/>
    <col min="2822" max="2822" width="15.28515625" style="28" customWidth="1"/>
    <col min="2823" max="2823" width="14.5703125" style="28" customWidth="1"/>
    <col min="2824" max="2824" width="13.42578125" style="28" customWidth="1"/>
    <col min="2825" max="2825" width="15.140625" style="28" customWidth="1"/>
    <col min="2826" max="2826" width="9.28515625" style="28" customWidth="1"/>
    <col min="2827" max="2827" width="11.85546875" style="28" customWidth="1"/>
    <col min="2828" max="2828" width="14.5703125" style="28" customWidth="1"/>
    <col min="2829" max="2829" width="17" style="28" customWidth="1"/>
    <col min="2830" max="2830" width="10.85546875" style="28" customWidth="1"/>
    <col min="2831" max="2831" width="13.7109375" style="28" customWidth="1"/>
    <col min="2832" max="2832" width="14.5703125" style="28" customWidth="1"/>
    <col min="2833" max="2833" width="17" style="28" customWidth="1"/>
    <col min="2834" max="2834" width="11.85546875" style="28" customWidth="1"/>
    <col min="2835" max="2835" width="13.7109375" style="28" customWidth="1"/>
    <col min="2836" max="3073" width="9.140625" style="28"/>
    <col min="3074" max="3074" width="3.5703125" style="28" customWidth="1"/>
    <col min="3075" max="3075" width="13.85546875" style="28" customWidth="1"/>
    <col min="3076" max="3076" width="12.28515625" style="28" bestFit="1" customWidth="1"/>
    <col min="3077" max="3077" width="10.5703125" style="28" customWidth="1"/>
    <col min="3078" max="3078" width="15.28515625" style="28" customWidth="1"/>
    <col min="3079" max="3079" width="14.5703125" style="28" customWidth="1"/>
    <col min="3080" max="3080" width="13.42578125" style="28" customWidth="1"/>
    <col min="3081" max="3081" width="15.140625" style="28" customWidth="1"/>
    <col min="3082" max="3082" width="9.28515625" style="28" customWidth="1"/>
    <col min="3083" max="3083" width="11.85546875" style="28" customWidth="1"/>
    <col min="3084" max="3084" width="14.5703125" style="28" customWidth="1"/>
    <col min="3085" max="3085" width="17" style="28" customWidth="1"/>
    <col min="3086" max="3086" width="10.85546875" style="28" customWidth="1"/>
    <col min="3087" max="3087" width="13.7109375" style="28" customWidth="1"/>
    <col min="3088" max="3088" width="14.5703125" style="28" customWidth="1"/>
    <col min="3089" max="3089" width="17" style="28" customWidth="1"/>
    <col min="3090" max="3090" width="11.85546875" style="28" customWidth="1"/>
    <col min="3091" max="3091" width="13.7109375" style="28" customWidth="1"/>
    <col min="3092" max="3329" width="9.140625" style="28"/>
    <col min="3330" max="3330" width="3.5703125" style="28" customWidth="1"/>
    <col min="3331" max="3331" width="13.85546875" style="28" customWidth="1"/>
    <col min="3332" max="3332" width="12.28515625" style="28" bestFit="1" customWidth="1"/>
    <col min="3333" max="3333" width="10.5703125" style="28" customWidth="1"/>
    <col min="3334" max="3334" width="15.28515625" style="28" customWidth="1"/>
    <col min="3335" max="3335" width="14.5703125" style="28" customWidth="1"/>
    <col min="3336" max="3336" width="13.42578125" style="28" customWidth="1"/>
    <col min="3337" max="3337" width="15.140625" style="28" customWidth="1"/>
    <col min="3338" max="3338" width="9.28515625" style="28" customWidth="1"/>
    <col min="3339" max="3339" width="11.85546875" style="28" customWidth="1"/>
    <col min="3340" max="3340" width="14.5703125" style="28" customWidth="1"/>
    <col min="3341" max="3341" width="17" style="28" customWidth="1"/>
    <col min="3342" max="3342" width="10.85546875" style="28" customWidth="1"/>
    <col min="3343" max="3343" width="13.7109375" style="28" customWidth="1"/>
    <col min="3344" max="3344" width="14.5703125" style="28" customWidth="1"/>
    <col min="3345" max="3345" width="17" style="28" customWidth="1"/>
    <col min="3346" max="3346" width="11.85546875" style="28" customWidth="1"/>
    <col min="3347" max="3347" width="13.7109375" style="28" customWidth="1"/>
    <col min="3348" max="3585" width="9.140625" style="28"/>
    <col min="3586" max="3586" width="3.5703125" style="28" customWidth="1"/>
    <col min="3587" max="3587" width="13.85546875" style="28" customWidth="1"/>
    <col min="3588" max="3588" width="12.28515625" style="28" bestFit="1" customWidth="1"/>
    <col min="3589" max="3589" width="10.5703125" style="28" customWidth="1"/>
    <col min="3590" max="3590" width="15.28515625" style="28" customWidth="1"/>
    <col min="3591" max="3591" width="14.5703125" style="28" customWidth="1"/>
    <col min="3592" max="3592" width="13.42578125" style="28" customWidth="1"/>
    <col min="3593" max="3593" width="15.140625" style="28" customWidth="1"/>
    <col min="3594" max="3594" width="9.28515625" style="28" customWidth="1"/>
    <col min="3595" max="3595" width="11.85546875" style="28" customWidth="1"/>
    <col min="3596" max="3596" width="14.5703125" style="28" customWidth="1"/>
    <col min="3597" max="3597" width="17" style="28" customWidth="1"/>
    <col min="3598" max="3598" width="10.85546875" style="28" customWidth="1"/>
    <col min="3599" max="3599" width="13.7109375" style="28" customWidth="1"/>
    <col min="3600" max="3600" width="14.5703125" style="28" customWidth="1"/>
    <col min="3601" max="3601" width="17" style="28" customWidth="1"/>
    <col min="3602" max="3602" width="11.85546875" style="28" customWidth="1"/>
    <col min="3603" max="3603" width="13.7109375" style="28" customWidth="1"/>
    <col min="3604" max="3841" width="9.140625" style="28"/>
    <col min="3842" max="3842" width="3.5703125" style="28" customWidth="1"/>
    <col min="3843" max="3843" width="13.85546875" style="28" customWidth="1"/>
    <col min="3844" max="3844" width="12.28515625" style="28" bestFit="1" customWidth="1"/>
    <col min="3845" max="3845" width="10.5703125" style="28" customWidth="1"/>
    <col min="3846" max="3846" width="15.28515625" style="28" customWidth="1"/>
    <col min="3847" max="3847" width="14.5703125" style="28" customWidth="1"/>
    <col min="3848" max="3848" width="13.42578125" style="28" customWidth="1"/>
    <col min="3849" max="3849" width="15.140625" style="28" customWidth="1"/>
    <col min="3850" max="3850" width="9.28515625" style="28" customWidth="1"/>
    <col min="3851" max="3851" width="11.85546875" style="28" customWidth="1"/>
    <col min="3852" max="3852" width="14.5703125" style="28" customWidth="1"/>
    <col min="3853" max="3853" width="17" style="28" customWidth="1"/>
    <col min="3854" max="3854" width="10.85546875" style="28" customWidth="1"/>
    <col min="3855" max="3855" width="13.7109375" style="28" customWidth="1"/>
    <col min="3856" max="3856" width="14.5703125" style="28" customWidth="1"/>
    <col min="3857" max="3857" width="17" style="28" customWidth="1"/>
    <col min="3858" max="3858" width="11.85546875" style="28" customWidth="1"/>
    <col min="3859" max="3859" width="13.7109375" style="28" customWidth="1"/>
    <col min="3860" max="4097" width="9.140625" style="28"/>
    <col min="4098" max="4098" width="3.5703125" style="28" customWidth="1"/>
    <col min="4099" max="4099" width="13.85546875" style="28" customWidth="1"/>
    <col min="4100" max="4100" width="12.28515625" style="28" bestFit="1" customWidth="1"/>
    <col min="4101" max="4101" width="10.5703125" style="28" customWidth="1"/>
    <col min="4102" max="4102" width="15.28515625" style="28" customWidth="1"/>
    <col min="4103" max="4103" width="14.5703125" style="28" customWidth="1"/>
    <col min="4104" max="4104" width="13.42578125" style="28" customWidth="1"/>
    <col min="4105" max="4105" width="15.140625" style="28" customWidth="1"/>
    <col min="4106" max="4106" width="9.28515625" style="28" customWidth="1"/>
    <col min="4107" max="4107" width="11.85546875" style="28" customWidth="1"/>
    <col min="4108" max="4108" width="14.5703125" style="28" customWidth="1"/>
    <col min="4109" max="4109" width="17" style="28" customWidth="1"/>
    <col min="4110" max="4110" width="10.85546875" style="28" customWidth="1"/>
    <col min="4111" max="4111" width="13.7109375" style="28" customWidth="1"/>
    <col min="4112" max="4112" width="14.5703125" style="28" customWidth="1"/>
    <col min="4113" max="4113" width="17" style="28" customWidth="1"/>
    <col min="4114" max="4114" width="11.85546875" style="28" customWidth="1"/>
    <col min="4115" max="4115" width="13.7109375" style="28" customWidth="1"/>
    <col min="4116" max="4353" width="9.140625" style="28"/>
    <col min="4354" max="4354" width="3.5703125" style="28" customWidth="1"/>
    <col min="4355" max="4355" width="13.85546875" style="28" customWidth="1"/>
    <col min="4356" max="4356" width="12.28515625" style="28" bestFit="1" customWidth="1"/>
    <col min="4357" max="4357" width="10.5703125" style="28" customWidth="1"/>
    <col min="4358" max="4358" width="15.28515625" style="28" customWidth="1"/>
    <col min="4359" max="4359" width="14.5703125" style="28" customWidth="1"/>
    <col min="4360" max="4360" width="13.42578125" style="28" customWidth="1"/>
    <col min="4361" max="4361" width="15.140625" style="28" customWidth="1"/>
    <col min="4362" max="4362" width="9.28515625" style="28" customWidth="1"/>
    <col min="4363" max="4363" width="11.85546875" style="28" customWidth="1"/>
    <col min="4364" max="4364" width="14.5703125" style="28" customWidth="1"/>
    <col min="4365" max="4365" width="17" style="28" customWidth="1"/>
    <col min="4366" max="4366" width="10.85546875" style="28" customWidth="1"/>
    <col min="4367" max="4367" width="13.7109375" style="28" customWidth="1"/>
    <col min="4368" max="4368" width="14.5703125" style="28" customWidth="1"/>
    <col min="4369" max="4369" width="17" style="28" customWidth="1"/>
    <col min="4370" max="4370" width="11.85546875" style="28" customWidth="1"/>
    <col min="4371" max="4371" width="13.7109375" style="28" customWidth="1"/>
    <col min="4372" max="4609" width="9.140625" style="28"/>
    <col min="4610" max="4610" width="3.5703125" style="28" customWidth="1"/>
    <col min="4611" max="4611" width="13.85546875" style="28" customWidth="1"/>
    <col min="4612" max="4612" width="12.28515625" style="28" bestFit="1" customWidth="1"/>
    <col min="4613" max="4613" width="10.5703125" style="28" customWidth="1"/>
    <col min="4614" max="4614" width="15.28515625" style="28" customWidth="1"/>
    <col min="4615" max="4615" width="14.5703125" style="28" customWidth="1"/>
    <col min="4616" max="4616" width="13.42578125" style="28" customWidth="1"/>
    <col min="4617" max="4617" width="15.140625" style="28" customWidth="1"/>
    <col min="4618" max="4618" width="9.28515625" style="28" customWidth="1"/>
    <col min="4619" max="4619" width="11.85546875" style="28" customWidth="1"/>
    <col min="4620" max="4620" width="14.5703125" style="28" customWidth="1"/>
    <col min="4621" max="4621" width="17" style="28" customWidth="1"/>
    <col min="4622" max="4622" width="10.85546875" style="28" customWidth="1"/>
    <col min="4623" max="4623" width="13.7109375" style="28" customWidth="1"/>
    <col min="4624" max="4624" width="14.5703125" style="28" customWidth="1"/>
    <col min="4625" max="4625" width="17" style="28" customWidth="1"/>
    <col min="4626" max="4626" width="11.85546875" style="28" customWidth="1"/>
    <col min="4627" max="4627" width="13.7109375" style="28" customWidth="1"/>
    <col min="4628" max="4865" width="9.140625" style="28"/>
    <col min="4866" max="4866" width="3.5703125" style="28" customWidth="1"/>
    <col min="4867" max="4867" width="13.85546875" style="28" customWidth="1"/>
    <col min="4868" max="4868" width="12.28515625" style="28" bestFit="1" customWidth="1"/>
    <col min="4869" max="4869" width="10.5703125" style="28" customWidth="1"/>
    <col min="4870" max="4870" width="15.28515625" style="28" customWidth="1"/>
    <col min="4871" max="4871" width="14.5703125" style="28" customWidth="1"/>
    <col min="4872" max="4872" width="13.42578125" style="28" customWidth="1"/>
    <col min="4873" max="4873" width="15.140625" style="28" customWidth="1"/>
    <col min="4874" max="4874" width="9.28515625" style="28" customWidth="1"/>
    <col min="4875" max="4875" width="11.85546875" style="28" customWidth="1"/>
    <col min="4876" max="4876" width="14.5703125" style="28" customWidth="1"/>
    <col min="4877" max="4877" width="17" style="28" customWidth="1"/>
    <col min="4878" max="4878" width="10.85546875" style="28" customWidth="1"/>
    <col min="4879" max="4879" width="13.7109375" style="28" customWidth="1"/>
    <col min="4880" max="4880" width="14.5703125" style="28" customWidth="1"/>
    <col min="4881" max="4881" width="17" style="28" customWidth="1"/>
    <col min="4882" max="4882" width="11.85546875" style="28" customWidth="1"/>
    <col min="4883" max="4883" width="13.7109375" style="28" customWidth="1"/>
    <col min="4884" max="5121" width="9.140625" style="28"/>
    <col min="5122" max="5122" width="3.5703125" style="28" customWidth="1"/>
    <col min="5123" max="5123" width="13.85546875" style="28" customWidth="1"/>
    <col min="5124" max="5124" width="12.28515625" style="28" bestFit="1" customWidth="1"/>
    <col min="5125" max="5125" width="10.5703125" style="28" customWidth="1"/>
    <col min="5126" max="5126" width="15.28515625" style="28" customWidth="1"/>
    <col min="5127" max="5127" width="14.5703125" style="28" customWidth="1"/>
    <col min="5128" max="5128" width="13.42578125" style="28" customWidth="1"/>
    <col min="5129" max="5129" width="15.140625" style="28" customWidth="1"/>
    <col min="5130" max="5130" width="9.28515625" style="28" customWidth="1"/>
    <col min="5131" max="5131" width="11.85546875" style="28" customWidth="1"/>
    <col min="5132" max="5132" width="14.5703125" style="28" customWidth="1"/>
    <col min="5133" max="5133" width="17" style="28" customWidth="1"/>
    <col min="5134" max="5134" width="10.85546875" style="28" customWidth="1"/>
    <col min="5135" max="5135" width="13.7109375" style="28" customWidth="1"/>
    <col min="5136" max="5136" width="14.5703125" style="28" customWidth="1"/>
    <col min="5137" max="5137" width="17" style="28" customWidth="1"/>
    <col min="5138" max="5138" width="11.85546875" style="28" customWidth="1"/>
    <col min="5139" max="5139" width="13.7109375" style="28" customWidth="1"/>
    <col min="5140" max="5377" width="9.140625" style="28"/>
    <col min="5378" max="5378" width="3.5703125" style="28" customWidth="1"/>
    <col min="5379" max="5379" width="13.85546875" style="28" customWidth="1"/>
    <col min="5380" max="5380" width="12.28515625" style="28" bestFit="1" customWidth="1"/>
    <col min="5381" max="5381" width="10.5703125" style="28" customWidth="1"/>
    <col min="5382" max="5382" width="15.28515625" style="28" customWidth="1"/>
    <col min="5383" max="5383" width="14.5703125" style="28" customWidth="1"/>
    <col min="5384" max="5384" width="13.42578125" style="28" customWidth="1"/>
    <col min="5385" max="5385" width="15.140625" style="28" customWidth="1"/>
    <col min="5386" max="5386" width="9.28515625" style="28" customWidth="1"/>
    <col min="5387" max="5387" width="11.85546875" style="28" customWidth="1"/>
    <col min="5388" max="5388" width="14.5703125" style="28" customWidth="1"/>
    <col min="5389" max="5389" width="17" style="28" customWidth="1"/>
    <col min="5390" max="5390" width="10.85546875" style="28" customWidth="1"/>
    <col min="5391" max="5391" width="13.7109375" style="28" customWidth="1"/>
    <col min="5392" max="5392" width="14.5703125" style="28" customWidth="1"/>
    <col min="5393" max="5393" width="17" style="28" customWidth="1"/>
    <col min="5394" max="5394" width="11.85546875" style="28" customWidth="1"/>
    <col min="5395" max="5395" width="13.7109375" style="28" customWidth="1"/>
    <col min="5396" max="5633" width="9.140625" style="28"/>
    <col min="5634" max="5634" width="3.5703125" style="28" customWidth="1"/>
    <col min="5635" max="5635" width="13.85546875" style="28" customWidth="1"/>
    <col min="5636" max="5636" width="12.28515625" style="28" bestFit="1" customWidth="1"/>
    <col min="5637" max="5637" width="10.5703125" style="28" customWidth="1"/>
    <col min="5638" max="5638" width="15.28515625" style="28" customWidth="1"/>
    <col min="5639" max="5639" width="14.5703125" style="28" customWidth="1"/>
    <col min="5640" max="5640" width="13.42578125" style="28" customWidth="1"/>
    <col min="5641" max="5641" width="15.140625" style="28" customWidth="1"/>
    <col min="5642" max="5642" width="9.28515625" style="28" customWidth="1"/>
    <col min="5643" max="5643" width="11.85546875" style="28" customWidth="1"/>
    <col min="5644" max="5644" width="14.5703125" style="28" customWidth="1"/>
    <col min="5645" max="5645" width="17" style="28" customWidth="1"/>
    <col min="5646" max="5646" width="10.85546875" style="28" customWidth="1"/>
    <col min="5647" max="5647" width="13.7109375" style="28" customWidth="1"/>
    <col min="5648" max="5648" width="14.5703125" style="28" customWidth="1"/>
    <col min="5649" max="5649" width="17" style="28" customWidth="1"/>
    <col min="5650" max="5650" width="11.85546875" style="28" customWidth="1"/>
    <col min="5651" max="5651" width="13.7109375" style="28" customWidth="1"/>
    <col min="5652" max="5889" width="9.140625" style="28"/>
    <col min="5890" max="5890" width="3.5703125" style="28" customWidth="1"/>
    <col min="5891" max="5891" width="13.85546875" style="28" customWidth="1"/>
    <col min="5892" max="5892" width="12.28515625" style="28" bestFit="1" customWidth="1"/>
    <col min="5893" max="5893" width="10.5703125" style="28" customWidth="1"/>
    <col min="5894" max="5894" width="15.28515625" style="28" customWidth="1"/>
    <col min="5895" max="5895" width="14.5703125" style="28" customWidth="1"/>
    <col min="5896" max="5896" width="13.42578125" style="28" customWidth="1"/>
    <col min="5897" max="5897" width="15.140625" style="28" customWidth="1"/>
    <col min="5898" max="5898" width="9.28515625" style="28" customWidth="1"/>
    <col min="5899" max="5899" width="11.85546875" style="28" customWidth="1"/>
    <col min="5900" max="5900" width="14.5703125" style="28" customWidth="1"/>
    <col min="5901" max="5901" width="17" style="28" customWidth="1"/>
    <col min="5902" max="5902" width="10.85546875" style="28" customWidth="1"/>
    <col min="5903" max="5903" width="13.7109375" style="28" customWidth="1"/>
    <col min="5904" max="5904" width="14.5703125" style="28" customWidth="1"/>
    <col min="5905" max="5905" width="17" style="28" customWidth="1"/>
    <col min="5906" max="5906" width="11.85546875" style="28" customWidth="1"/>
    <col min="5907" max="5907" width="13.7109375" style="28" customWidth="1"/>
    <col min="5908" max="6145" width="9.140625" style="28"/>
    <col min="6146" max="6146" width="3.5703125" style="28" customWidth="1"/>
    <col min="6147" max="6147" width="13.85546875" style="28" customWidth="1"/>
    <col min="6148" max="6148" width="12.28515625" style="28" bestFit="1" customWidth="1"/>
    <col min="6149" max="6149" width="10.5703125" style="28" customWidth="1"/>
    <col min="6150" max="6150" width="15.28515625" style="28" customWidth="1"/>
    <col min="6151" max="6151" width="14.5703125" style="28" customWidth="1"/>
    <col min="6152" max="6152" width="13.42578125" style="28" customWidth="1"/>
    <col min="6153" max="6153" width="15.140625" style="28" customWidth="1"/>
    <col min="6154" max="6154" width="9.28515625" style="28" customWidth="1"/>
    <col min="6155" max="6155" width="11.85546875" style="28" customWidth="1"/>
    <col min="6156" max="6156" width="14.5703125" style="28" customWidth="1"/>
    <col min="6157" max="6157" width="17" style="28" customWidth="1"/>
    <col min="6158" max="6158" width="10.85546875" style="28" customWidth="1"/>
    <col min="6159" max="6159" width="13.7109375" style="28" customWidth="1"/>
    <col min="6160" max="6160" width="14.5703125" style="28" customWidth="1"/>
    <col min="6161" max="6161" width="17" style="28" customWidth="1"/>
    <col min="6162" max="6162" width="11.85546875" style="28" customWidth="1"/>
    <col min="6163" max="6163" width="13.7109375" style="28" customWidth="1"/>
    <col min="6164" max="6401" width="9.140625" style="28"/>
    <col min="6402" max="6402" width="3.5703125" style="28" customWidth="1"/>
    <col min="6403" max="6403" width="13.85546875" style="28" customWidth="1"/>
    <col min="6404" max="6404" width="12.28515625" style="28" bestFit="1" customWidth="1"/>
    <col min="6405" max="6405" width="10.5703125" style="28" customWidth="1"/>
    <col min="6406" max="6406" width="15.28515625" style="28" customWidth="1"/>
    <col min="6407" max="6407" width="14.5703125" style="28" customWidth="1"/>
    <col min="6408" max="6408" width="13.42578125" style="28" customWidth="1"/>
    <col min="6409" max="6409" width="15.140625" style="28" customWidth="1"/>
    <col min="6410" max="6410" width="9.28515625" style="28" customWidth="1"/>
    <col min="6411" max="6411" width="11.85546875" style="28" customWidth="1"/>
    <col min="6412" max="6412" width="14.5703125" style="28" customWidth="1"/>
    <col min="6413" max="6413" width="17" style="28" customWidth="1"/>
    <col min="6414" max="6414" width="10.85546875" style="28" customWidth="1"/>
    <col min="6415" max="6415" width="13.7109375" style="28" customWidth="1"/>
    <col min="6416" max="6416" width="14.5703125" style="28" customWidth="1"/>
    <col min="6417" max="6417" width="17" style="28" customWidth="1"/>
    <col min="6418" max="6418" width="11.85546875" style="28" customWidth="1"/>
    <col min="6419" max="6419" width="13.7109375" style="28" customWidth="1"/>
    <col min="6420" max="6657" width="9.140625" style="28"/>
    <col min="6658" max="6658" width="3.5703125" style="28" customWidth="1"/>
    <col min="6659" max="6659" width="13.85546875" style="28" customWidth="1"/>
    <col min="6660" max="6660" width="12.28515625" style="28" bestFit="1" customWidth="1"/>
    <col min="6661" max="6661" width="10.5703125" style="28" customWidth="1"/>
    <col min="6662" max="6662" width="15.28515625" style="28" customWidth="1"/>
    <col min="6663" max="6663" width="14.5703125" style="28" customWidth="1"/>
    <col min="6664" max="6664" width="13.42578125" style="28" customWidth="1"/>
    <col min="6665" max="6665" width="15.140625" style="28" customWidth="1"/>
    <col min="6666" max="6666" width="9.28515625" style="28" customWidth="1"/>
    <col min="6667" max="6667" width="11.85546875" style="28" customWidth="1"/>
    <col min="6668" max="6668" width="14.5703125" style="28" customWidth="1"/>
    <col min="6669" max="6669" width="17" style="28" customWidth="1"/>
    <col min="6670" max="6670" width="10.85546875" style="28" customWidth="1"/>
    <col min="6671" max="6671" width="13.7109375" style="28" customWidth="1"/>
    <col min="6672" max="6672" width="14.5703125" style="28" customWidth="1"/>
    <col min="6673" max="6673" width="17" style="28" customWidth="1"/>
    <col min="6674" max="6674" width="11.85546875" style="28" customWidth="1"/>
    <col min="6675" max="6675" width="13.7109375" style="28" customWidth="1"/>
    <col min="6676" max="6913" width="9.140625" style="28"/>
    <col min="6914" max="6914" width="3.5703125" style="28" customWidth="1"/>
    <col min="6915" max="6915" width="13.85546875" style="28" customWidth="1"/>
    <col min="6916" max="6916" width="12.28515625" style="28" bestFit="1" customWidth="1"/>
    <col min="6917" max="6917" width="10.5703125" style="28" customWidth="1"/>
    <col min="6918" max="6918" width="15.28515625" style="28" customWidth="1"/>
    <col min="6919" max="6919" width="14.5703125" style="28" customWidth="1"/>
    <col min="6920" max="6920" width="13.42578125" style="28" customWidth="1"/>
    <col min="6921" max="6921" width="15.140625" style="28" customWidth="1"/>
    <col min="6922" max="6922" width="9.28515625" style="28" customWidth="1"/>
    <col min="6923" max="6923" width="11.85546875" style="28" customWidth="1"/>
    <col min="6924" max="6924" width="14.5703125" style="28" customWidth="1"/>
    <col min="6925" max="6925" width="17" style="28" customWidth="1"/>
    <col min="6926" max="6926" width="10.85546875" style="28" customWidth="1"/>
    <col min="6927" max="6927" width="13.7109375" style="28" customWidth="1"/>
    <col min="6928" max="6928" width="14.5703125" style="28" customWidth="1"/>
    <col min="6929" max="6929" width="17" style="28" customWidth="1"/>
    <col min="6930" max="6930" width="11.85546875" style="28" customWidth="1"/>
    <col min="6931" max="6931" width="13.7109375" style="28" customWidth="1"/>
    <col min="6932" max="7169" width="9.140625" style="28"/>
    <col min="7170" max="7170" width="3.5703125" style="28" customWidth="1"/>
    <col min="7171" max="7171" width="13.85546875" style="28" customWidth="1"/>
    <col min="7172" max="7172" width="12.28515625" style="28" bestFit="1" customWidth="1"/>
    <col min="7173" max="7173" width="10.5703125" style="28" customWidth="1"/>
    <col min="7174" max="7174" width="15.28515625" style="28" customWidth="1"/>
    <col min="7175" max="7175" width="14.5703125" style="28" customWidth="1"/>
    <col min="7176" max="7176" width="13.42578125" style="28" customWidth="1"/>
    <col min="7177" max="7177" width="15.140625" style="28" customWidth="1"/>
    <col min="7178" max="7178" width="9.28515625" style="28" customWidth="1"/>
    <col min="7179" max="7179" width="11.85546875" style="28" customWidth="1"/>
    <col min="7180" max="7180" width="14.5703125" style="28" customWidth="1"/>
    <col min="7181" max="7181" width="17" style="28" customWidth="1"/>
    <col min="7182" max="7182" width="10.85546875" style="28" customWidth="1"/>
    <col min="7183" max="7183" width="13.7109375" style="28" customWidth="1"/>
    <col min="7184" max="7184" width="14.5703125" style="28" customWidth="1"/>
    <col min="7185" max="7185" width="17" style="28" customWidth="1"/>
    <col min="7186" max="7186" width="11.85546875" style="28" customWidth="1"/>
    <col min="7187" max="7187" width="13.7109375" style="28" customWidth="1"/>
    <col min="7188" max="7425" width="9.140625" style="28"/>
    <col min="7426" max="7426" width="3.5703125" style="28" customWidth="1"/>
    <col min="7427" max="7427" width="13.85546875" style="28" customWidth="1"/>
    <col min="7428" max="7428" width="12.28515625" style="28" bestFit="1" customWidth="1"/>
    <col min="7429" max="7429" width="10.5703125" style="28" customWidth="1"/>
    <col min="7430" max="7430" width="15.28515625" style="28" customWidth="1"/>
    <col min="7431" max="7431" width="14.5703125" style="28" customWidth="1"/>
    <col min="7432" max="7432" width="13.42578125" style="28" customWidth="1"/>
    <col min="7433" max="7433" width="15.140625" style="28" customWidth="1"/>
    <col min="7434" max="7434" width="9.28515625" style="28" customWidth="1"/>
    <col min="7435" max="7435" width="11.85546875" style="28" customWidth="1"/>
    <col min="7436" max="7436" width="14.5703125" style="28" customWidth="1"/>
    <col min="7437" max="7437" width="17" style="28" customWidth="1"/>
    <col min="7438" max="7438" width="10.85546875" style="28" customWidth="1"/>
    <col min="7439" max="7439" width="13.7109375" style="28" customWidth="1"/>
    <col min="7440" max="7440" width="14.5703125" style="28" customWidth="1"/>
    <col min="7441" max="7441" width="17" style="28" customWidth="1"/>
    <col min="7442" max="7442" width="11.85546875" style="28" customWidth="1"/>
    <col min="7443" max="7443" width="13.7109375" style="28" customWidth="1"/>
    <col min="7444" max="7681" width="9.140625" style="28"/>
    <col min="7682" max="7682" width="3.5703125" style="28" customWidth="1"/>
    <col min="7683" max="7683" width="13.85546875" style="28" customWidth="1"/>
    <col min="7684" max="7684" width="12.28515625" style="28" bestFit="1" customWidth="1"/>
    <col min="7685" max="7685" width="10.5703125" style="28" customWidth="1"/>
    <col min="7686" max="7686" width="15.28515625" style="28" customWidth="1"/>
    <col min="7687" max="7687" width="14.5703125" style="28" customWidth="1"/>
    <col min="7688" max="7688" width="13.42578125" style="28" customWidth="1"/>
    <col min="7689" max="7689" width="15.140625" style="28" customWidth="1"/>
    <col min="7690" max="7690" width="9.28515625" style="28" customWidth="1"/>
    <col min="7691" max="7691" width="11.85546875" style="28" customWidth="1"/>
    <col min="7692" max="7692" width="14.5703125" style="28" customWidth="1"/>
    <col min="7693" max="7693" width="17" style="28" customWidth="1"/>
    <col min="7694" max="7694" width="10.85546875" style="28" customWidth="1"/>
    <col min="7695" max="7695" width="13.7109375" style="28" customWidth="1"/>
    <col min="7696" max="7696" width="14.5703125" style="28" customWidth="1"/>
    <col min="7697" max="7697" width="17" style="28" customWidth="1"/>
    <col min="7698" max="7698" width="11.85546875" style="28" customWidth="1"/>
    <col min="7699" max="7699" width="13.7109375" style="28" customWidth="1"/>
    <col min="7700" max="7937" width="9.140625" style="28"/>
    <col min="7938" max="7938" width="3.5703125" style="28" customWidth="1"/>
    <col min="7939" max="7939" width="13.85546875" style="28" customWidth="1"/>
    <col min="7940" max="7940" width="12.28515625" style="28" bestFit="1" customWidth="1"/>
    <col min="7941" max="7941" width="10.5703125" style="28" customWidth="1"/>
    <col min="7942" max="7942" width="15.28515625" style="28" customWidth="1"/>
    <col min="7943" max="7943" width="14.5703125" style="28" customWidth="1"/>
    <col min="7944" max="7944" width="13.42578125" style="28" customWidth="1"/>
    <col min="7945" max="7945" width="15.140625" style="28" customWidth="1"/>
    <col min="7946" max="7946" width="9.28515625" style="28" customWidth="1"/>
    <col min="7947" max="7947" width="11.85546875" style="28" customWidth="1"/>
    <col min="7948" max="7948" width="14.5703125" style="28" customWidth="1"/>
    <col min="7949" max="7949" width="17" style="28" customWidth="1"/>
    <col min="7950" max="7950" width="10.85546875" style="28" customWidth="1"/>
    <col min="7951" max="7951" width="13.7109375" style="28" customWidth="1"/>
    <col min="7952" max="7952" width="14.5703125" style="28" customWidth="1"/>
    <col min="7953" max="7953" width="17" style="28" customWidth="1"/>
    <col min="7954" max="7954" width="11.85546875" style="28" customWidth="1"/>
    <col min="7955" max="7955" width="13.7109375" style="28" customWidth="1"/>
    <col min="7956" max="8193" width="9.140625" style="28"/>
    <col min="8194" max="8194" width="3.5703125" style="28" customWidth="1"/>
    <col min="8195" max="8195" width="13.85546875" style="28" customWidth="1"/>
    <col min="8196" max="8196" width="12.28515625" style="28" bestFit="1" customWidth="1"/>
    <col min="8197" max="8197" width="10.5703125" style="28" customWidth="1"/>
    <col min="8198" max="8198" width="15.28515625" style="28" customWidth="1"/>
    <col min="8199" max="8199" width="14.5703125" style="28" customWidth="1"/>
    <col min="8200" max="8200" width="13.42578125" style="28" customWidth="1"/>
    <col min="8201" max="8201" width="15.140625" style="28" customWidth="1"/>
    <col min="8202" max="8202" width="9.28515625" style="28" customWidth="1"/>
    <col min="8203" max="8203" width="11.85546875" style="28" customWidth="1"/>
    <col min="8204" max="8204" width="14.5703125" style="28" customWidth="1"/>
    <col min="8205" max="8205" width="17" style="28" customWidth="1"/>
    <col min="8206" max="8206" width="10.85546875" style="28" customWidth="1"/>
    <col min="8207" max="8207" width="13.7109375" style="28" customWidth="1"/>
    <col min="8208" max="8208" width="14.5703125" style="28" customWidth="1"/>
    <col min="8209" max="8209" width="17" style="28" customWidth="1"/>
    <col min="8210" max="8210" width="11.85546875" style="28" customWidth="1"/>
    <col min="8211" max="8211" width="13.7109375" style="28" customWidth="1"/>
    <col min="8212" max="8449" width="9.140625" style="28"/>
    <col min="8450" max="8450" width="3.5703125" style="28" customWidth="1"/>
    <col min="8451" max="8451" width="13.85546875" style="28" customWidth="1"/>
    <col min="8452" max="8452" width="12.28515625" style="28" bestFit="1" customWidth="1"/>
    <col min="8453" max="8453" width="10.5703125" style="28" customWidth="1"/>
    <col min="8454" max="8454" width="15.28515625" style="28" customWidth="1"/>
    <col min="8455" max="8455" width="14.5703125" style="28" customWidth="1"/>
    <col min="8456" max="8456" width="13.42578125" style="28" customWidth="1"/>
    <col min="8457" max="8457" width="15.140625" style="28" customWidth="1"/>
    <col min="8458" max="8458" width="9.28515625" style="28" customWidth="1"/>
    <col min="8459" max="8459" width="11.85546875" style="28" customWidth="1"/>
    <col min="8460" max="8460" width="14.5703125" style="28" customWidth="1"/>
    <col min="8461" max="8461" width="17" style="28" customWidth="1"/>
    <col min="8462" max="8462" width="10.85546875" style="28" customWidth="1"/>
    <col min="8463" max="8463" width="13.7109375" style="28" customWidth="1"/>
    <col min="8464" max="8464" width="14.5703125" style="28" customWidth="1"/>
    <col min="8465" max="8465" width="17" style="28" customWidth="1"/>
    <col min="8466" max="8466" width="11.85546875" style="28" customWidth="1"/>
    <col min="8467" max="8467" width="13.7109375" style="28" customWidth="1"/>
    <col min="8468" max="8705" width="9.140625" style="28"/>
    <col min="8706" max="8706" width="3.5703125" style="28" customWidth="1"/>
    <col min="8707" max="8707" width="13.85546875" style="28" customWidth="1"/>
    <col min="8708" max="8708" width="12.28515625" style="28" bestFit="1" customWidth="1"/>
    <col min="8709" max="8709" width="10.5703125" style="28" customWidth="1"/>
    <col min="8710" max="8710" width="15.28515625" style="28" customWidth="1"/>
    <col min="8711" max="8711" width="14.5703125" style="28" customWidth="1"/>
    <col min="8712" max="8712" width="13.42578125" style="28" customWidth="1"/>
    <col min="8713" max="8713" width="15.140625" style="28" customWidth="1"/>
    <col min="8714" max="8714" width="9.28515625" style="28" customWidth="1"/>
    <col min="8715" max="8715" width="11.85546875" style="28" customWidth="1"/>
    <col min="8716" max="8716" width="14.5703125" style="28" customWidth="1"/>
    <col min="8717" max="8717" width="17" style="28" customWidth="1"/>
    <col min="8718" max="8718" width="10.85546875" style="28" customWidth="1"/>
    <col min="8719" max="8719" width="13.7109375" style="28" customWidth="1"/>
    <col min="8720" max="8720" width="14.5703125" style="28" customWidth="1"/>
    <col min="8721" max="8721" width="17" style="28" customWidth="1"/>
    <col min="8722" max="8722" width="11.85546875" style="28" customWidth="1"/>
    <col min="8723" max="8723" width="13.7109375" style="28" customWidth="1"/>
    <col min="8724" max="8961" width="9.140625" style="28"/>
    <col min="8962" max="8962" width="3.5703125" style="28" customWidth="1"/>
    <col min="8963" max="8963" width="13.85546875" style="28" customWidth="1"/>
    <col min="8964" max="8964" width="12.28515625" style="28" bestFit="1" customWidth="1"/>
    <col min="8965" max="8965" width="10.5703125" style="28" customWidth="1"/>
    <col min="8966" max="8966" width="15.28515625" style="28" customWidth="1"/>
    <col min="8967" max="8967" width="14.5703125" style="28" customWidth="1"/>
    <col min="8968" max="8968" width="13.42578125" style="28" customWidth="1"/>
    <col min="8969" max="8969" width="15.140625" style="28" customWidth="1"/>
    <col min="8970" max="8970" width="9.28515625" style="28" customWidth="1"/>
    <col min="8971" max="8971" width="11.85546875" style="28" customWidth="1"/>
    <col min="8972" max="8972" width="14.5703125" style="28" customWidth="1"/>
    <col min="8973" max="8973" width="17" style="28" customWidth="1"/>
    <col min="8974" max="8974" width="10.85546875" style="28" customWidth="1"/>
    <col min="8975" max="8975" width="13.7109375" style="28" customWidth="1"/>
    <col min="8976" max="8976" width="14.5703125" style="28" customWidth="1"/>
    <col min="8977" max="8977" width="17" style="28" customWidth="1"/>
    <col min="8978" max="8978" width="11.85546875" style="28" customWidth="1"/>
    <col min="8979" max="8979" width="13.7109375" style="28" customWidth="1"/>
    <col min="8980" max="9217" width="9.140625" style="28"/>
    <col min="9218" max="9218" width="3.5703125" style="28" customWidth="1"/>
    <col min="9219" max="9219" width="13.85546875" style="28" customWidth="1"/>
    <col min="9220" max="9220" width="12.28515625" style="28" bestFit="1" customWidth="1"/>
    <col min="9221" max="9221" width="10.5703125" style="28" customWidth="1"/>
    <col min="9222" max="9222" width="15.28515625" style="28" customWidth="1"/>
    <col min="9223" max="9223" width="14.5703125" style="28" customWidth="1"/>
    <col min="9224" max="9224" width="13.42578125" style="28" customWidth="1"/>
    <col min="9225" max="9225" width="15.140625" style="28" customWidth="1"/>
    <col min="9226" max="9226" width="9.28515625" style="28" customWidth="1"/>
    <col min="9227" max="9227" width="11.85546875" style="28" customWidth="1"/>
    <col min="9228" max="9228" width="14.5703125" style="28" customWidth="1"/>
    <col min="9229" max="9229" width="17" style="28" customWidth="1"/>
    <col min="9230" max="9230" width="10.85546875" style="28" customWidth="1"/>
    <col min="9231" max="9231" width="13.7109375" style="28" customWidth="1"/>
    <col min="9232" max="9232" width="14.5703125" style="28" customWidth="1"/>
    <col min="9233" max="9233" width="17" style="28" customWidth="1"/>
    <col min="9234" max="9234" width="11.85546875" style="28" customWidth="1"/>
    <col min="9235" max="9235" width="13.7109375" style="28" customWidth="1"/>
    <col min="9236" max="9473" width="9.140625" style="28"/>
    <col min="9474" max="9474" width="3.5703125" style="28" customWidth="1"/>
    <col min="9475" max="9475" width="13.85546875" style="28" customWidth="1"/>
    <col min="9476" max="9476" width="12.28515625" style="28" bestFit="1" customWidth="1"/>
    <col min="9477" max="9477" width="10.5703125" style="28" customWidth="1"/>
    <col min="9478" max="9478" width="15.28515625" style="28" customWidth="1"/>
    <col min="9479" max="9479" width="14.5703125" style="28" customWidth="1"/>
    <col min="9480" max="9480" width="13.42578125" style="28" customWidth="1"/>
    <col min="9481" max="9481" width="15.140625" style="28" customWidth="1"/>
    <col min="9482" max="9482" width="9.28515625" style="28" customWidth="1"/>
    <col min="9483" max="9483" width="11.85546875" style="28" customWidth="1"/>
    <col min="9484" max="9484" width="14.5703125" style="28" customWidth="1"/>
    <col min="9485" max="9485" width="17" style="28" customWidth="1"/>
    <col min="9486" max="9486" width="10.85546875" style="28" customWidth="1"/>
    <col min="9487" max="9487" width="13.7109375" style="28" customWidth="1"/>
    <col min="9488" max="9488" width="14.5703125" style="28" customWidth="1"/>
    <col min="9489" max="9489" width="17" style="28" customWidth="1"/>
    <col min="9490" max="9490" width="11.85546875" style="28" customWidth="1"/>
    <col min="9491" max="9491" width="13.7109375" style="28" customWidth="1"/>
    <col min="9492" max="9729" width="9.140625" style="28"/>
    <col min="9730" max="9730" width="3.5703125" style="28" customWidth="1"/>
    <col min="9731" max="9731" width="13.85546875" style="28" customWidth="1"/>
    <col min="9732" max="9732" width="12.28515625" style="28" bestFit="1" customWidth="1"/>
    <col min="9733" max="9733" width="10.5703125" style="28" customWidth="1"/>
    <col min="9734" max="9734" width="15.28515625" style="28" customWidth="1"/>
    <col min="9735" max="9735" width="14.5703125" style="28" customWidth="1"/>
    <col min="9736" max="9736" width="13.42578125" style="28" customWidth="1"/>
    <col min="9737" max="9737" width="15.140625" style="28" customWidth="1"/>
    <col min="9738" max="9738" width="9.28515625" style="28" customWidth="1"/>
    <col min="9739" max="9739" width="11.85546875" style="28" customWidth="1"/>
    <col min="9740" max="9740" width="14.5703125" style="28" customWidth="1"/>
    <col min="9741" max="9741" width="17" style="28" customWidth="1"/>
    <col min="9742" max="9742" width="10.85546875" style="28" customWidth="1"/>
    <col min="9743" max="9743" width="13.7109375" style="28" customWidth="1"/>
    <col min="9744" max="9744" width="14.5703125" style="28" customWidth="1"/>
    <col min="9745" max="9745" width="17" style="28" customWidth="1"/>
    <col min="9746" max="9746" width="11.85546875" style="28" customWidth="1"/>
    <col min="9747" max="9747" width="13.7109375" style="28" customWidth="1"/>
    <col min="9748" max="9985" width="9.140625" style="28"/>
    <col min="9986" max="9986" width="3.5703125" style="28" customWidth="1"/>
    <col min="9987" max="9987" width="13.85546875" style="28" customWidth="1"/>
    <col min="9988" max="9988" width="12.28515625" style="28" bestFit="1" customWidth="1"/>
    <col min="9989" max="9989" width="10.5703125" style="28" customWidth="1"/>
    <col min="9990" max="9990" width="15.28515625" style="28" customWidth="1"/>
    <col min="9991" max="9991" width="14.5703125" style="28" customWidth="1"/>
    <col min="9992" max="9992" width="13.42578125" style="28" customWidth="1"/>
    <col min="9993" max="9993" width="15.140625" style="28" customWidth="1"/>
    <col min="9994" max="9994" width="9.28515625" style="28" customWidth="1"/>
    <col min="9995" max="9995" width="11.85546875" style="28" customWidth="1"/>
    <col min="9996" max="9996" width="14.5703125" style="28" customWidth="1"/>
    <col min="9997" max="9997" width="17" style="28" customWidth="1"/>
    <col min="9998" max="9998" width="10.85546875" style="28" customWidth="1"/>
    <col min="9999" max="9999" width="13.7109375" style="28" customWidth="1"/>
    <col min="10000" max="10000" width="14.5703125" style="28" customWidth="1"/>
    <col min="10001" max="10001" width="17" style="28" customWidth="1"/>
    <col min="10002" max="10002" width="11.85546875" style="28" customWidth="1"/>
    <col min="10003" max="10003" width="13.7109375" style="28" customWidth="1"/>
    <col min="10004" max="10241" width="9.140625" style="28"/>
    <col min="10242" max="10242" width="3.5703125" style="28" customWidth="1"/>
    <col min="10243" max="10243" width="13.85546875" style="28" customWidth="1"/>
    <col min="10244" max="10244" width="12.28515625" style="28" bestFit="1" customWidth="1"/>
    <col min="10245" max="10245" width="10.5703125" style="28" customWidth="1"/>
    <col min="10246" max="10246" width="15.28515625" style="28" customWidth="1"/>
    <col min="10247" max="10247" width="14.5703125" style="28" customWidth="1"/>
    <col min="10248" max="10248" width="13.42578125" style="28" customWidth="1"/>
    <col min="10249" max="10249" width="15.140625" style="28" customWidth="1"/>
    <col min="10250" max="10250" width="9.28515625" style="28" customWidth="1"/>
    <col min="10251" max="10251" width="11.85546875" style="28" customWidth="1"/>
    <col min="10252" max="10252" width="14.5703125" style="28" customWidth="1"/>
    <col min="10253" max="10253" width="17" style="28" customWidth="1"/>
    <col min="10254" max="10254" width="10.85546875" style="28" customWidth="1"/>
    <col min="10255" max="10255" width="13.7109375" style="28" customWidth="1"/>
    <col min="10256" max="10256" width="14.5703125" style="28" customWidth="1"/>
    <col min="10257" max="10257" width="17" style="28" customWidth="1"/>
    <col min="10258" max="10258" width="11.85546875" style="28" customWidth="1"/>
    <col min="10259" max="10259" width="13.7109375" style="28" customWidth="1"/>
    <col min="10260" max="10497" width="9.140625" style="28"/>
    <col min="10498" max="10498" width="3.5703125" style="28" customWidth="1"/>
    <col min="10499" max="10499" width="13.85546875" style="28" customWidth="1"/>
    <col min="10500" max="10500" width="12.28515625" style="28" bestFit="1" customWidth="1"/>
    <col min="10501" max="10501" width="10.5703125" style="28" customWidth="1"/>
    <col min="10502" max="10502" width="15.28515625" style="28" customWidth="1"/>
    <col min="10503" max="10503" width="14.5703125" style="28" customWidth="1"/>
    <col min="10504" max="10504" width="13.42578125" style="28" customWidth="1"/>
    <col min="10505" max="10505" width="15.140625" style="28" customWidth="1"/>
    <col min="10506" max="10506" width="9.28515625" style="28" customWidth="1"/>
    <col min="10507" max="10507" width="11.85546875" style="28" customWidth="1"/>
    <col min="10508" max="10508" width="14.5703125" style="28" customWidth="1"/>
    <col min="10509" max="10509" width="17" style="28" customWidth="1"/>
    <col min="10510" max="10510" width="10.85546875" style="28" customWidth="1"/>
    <col min="10511" max="10511" width="13.7109375" style="28" customWidth="1"/>
    <col min="10512" max="10512" width="14.5703125" style="28" customWidth="1"/>
    <col min="10513" max="10513" width="17" style="28" customWidth="1"/>
    <col min="10514" max="10514" width="11.85546875" style="28" customWidth="1"/>
    <col min="10515" max="10515" width="13.7109375" style="28" customWidth="1"/>
    <col min="10516" max="10753" width="9.140625" style="28"/>
    <col min="10754" max="10754" width="3.5703125" style="28" customWidth="1"/>
    <col min="10755" max="10755" width="13.85546875" style="28" customWidth="1"/>
    <col min="10756" max="10756" width="12.28515625" style="28" bestFit="1" customWidth="1"/>
    <col min="10757" max="10757" width="10.5703125" style="28" customWidth="1"/>
    <col min="10758" max="10758" width="15.28515625" style="28" customWidth="1"/>
    <col min="10759" max="10759" width="14.5703125" style="28" customWidth="1"/>
    <col min="10760" max="10760" width="13.42578125" style="28" customWidth="1"/>
    <col min="10761" max="10761" width="15.140625" style="28" customWidth="1"/>
    <col min="10762" max="10762" width="9.28515625" style="28" customWidth="1"/>
    <col min="10763" max="10763" width="11.85546875" style="28" customWidth="1"/>
    <col min="10764" max="10764" width="14.5703125" style="28" customWidth="1"/>
    <col min="10765" max="10765" width="17" style="28" customWidth="1"/>
    <col min="10766" max="10766" width="10.85546875" style="28" customWidth="1"/>
    <col min="10767" max="10767" width="13.7109375" style="28" customWidth="1"/>
    <col min="10768" max="10768" width="14.5703125" style="28" customWidth="1"/>
    <col min="10769" max="10769" width="17" style="28" customWidth="1"/>
    <col min="10770" max="10770" width="11.85546875" style="28" customWidth="1"/>
    <col min="10771" max="10771" width="13.7109375" style="28" customWidth="1"/>
    <col min="10772" max="11009" width="9.140625" style="28"/>
    <col min="11010" max="11010" width="3.5703125" style="28" customWidth="1"/>
    <col min="11011" max="11011" width="13.85546875" style="28" customWidth="1"/>
    <col min="11012" max="11012" width="12.28515625" style="28" bestFit="1" customWidth="1"/>
    <col min="11013" max="11013" width="10.5703125" style="28" customWidth="1"/>
    <col min="11014" max="11014" width="15.28515625" style="28" customWidth="1"/>
    <col min="11015" max="11015" width="14.5703125" style="28" customWidth="1"/>
    <col min="11016" max="11016" width="13.42578125" style="28" customWidth="1"/>
    <col min="11017" max="11017" width="15.140625" style="28" customWidth="1"/>
    <col min="11018" max="11018" width="9.28515625" style="28" customWidth="1"/>
    <col min="11019" max="11019" width="11.85546875" style="28" customWidth="1"/>
    <col min="11020" max="11020" width="14.5703125" style="28" customWidth="1"/>
    <col min="11021" max="11021" width="17" style="28" customWidth="1"/>
    <col min="11022" max="11022" width="10.85546875" style="28" customWidth="1"/>
    <col min="11023" max="11023" width="13.7109375" style="28" customWidth="1"/>
    <col min="11024" max="11024" width="14.5703125" style="28" customWidth="1"/>
    <col min="11025" max="11025" width="17" style="28" customWidth="1"/>
    <col min="11026" max="11026" width="11.85546875" style="28" customWidth="1"/>
    <col min="11027" max="11027" width="13.7109375" style="28" customWidth="1"/>
    <col min="11028" max="11265" width="9.140625" style="28"/>
    <col min="11266" max="11266" width="3.5703125" style="28" customWidth="1"/>
    <col min="11267" max="11267" width="13.85546875" style="28" customWidth="1"/>
    <col min="11268" max="11268" width="12.28515625" style="28" bestFit="1" customWidth="1"/>
    <col min="11269" max="11269" width="10.5703125" style="28" customWidth="1"/>
    <col min="11270" max="11270" width="15.28515625" style="28" customWidth="1"/>
    <col min="11271" max="11271" width="14.5703125" style="28" customWidth="1"/>
    <col min="11272" max="11272" width="13.42578125" style="28" customWidth="1"/>
    <col min="11273" max="11273" width="15.140625" style="28" customWidth="1"/>
    <col min="11274" max="11274" width="9.28515625" style="28" customWidth="1"/>
    <col min="11275" max="11275" width="11.85546875" style="28" customWidth="1"/>
    <col min="11276" max="11276" width="14.5703125" style="28" customWidth="1"/>
    <col min="11277" max="11277" width="17" style="28" customWidth="1"/>
    <col min="11278" max="11278" width="10.85546875" style="28" customWidth="1"/>
    <col min="11279" max="11279" width="13.7109375" style="28" customWidth="1"/>
    <col min="11280" max="11280" width="14.5703125" style="28" customWidth="1"/>
    <col min="11281" max="11281" width="17" style="28" customWidth="1"/>
    <col min="11282" max="11282" width="11.85546875" style="28" customWidth="1"/>
    <col min="11283" max="11283" width="13.7109375" style="28" customWidth="1"/>
    <col min="11284" max="11521" width="9.140625" style="28"/>
    <col min="11522" max="11522" width="3.5703125" style="28" customWidth="1"/>
    <col min="11523" max="11523" width="13.85546875" style="28" customWidth="1"/>
    <col min="11524" max="11524" width="12.28515625" style="28" bestFit="1" customWidth="1"/>
    <col min="11525" max="11525" width="10.5703125" style="28" customWidth="1"/>
    <col min="11526" max="11526" width="15.28515625" style="28" customWidth="1"/>
    <col min="11527" max="11527" width="14.5703125" style="28" customWidth="1"/>
    <col min="11528" max="11528" width="13.42578125" style="28" customWidth="1"/>
    <col min="11529" max="11529" width="15.140625" style="28" customWidth="1"/>
    <col min="11530" max="11530" width="9.28515625" style="28" customWidth="1"/>
    <col min="11531" max="11531" width="11.85546875" style="28" customWidth="1"/>
    <col min="11532" max="11532" width="14.5703125" style="28" customWidth="1"/>
    <col min="11533" max="11533" width="17" style="28" customWidth="1"/>
    <col min="11534" max="11534" width="10.85546875" style="28" customWidth="1"/>
    <col min="11535" max="11535" width="13.7109375" style="28" customWidth="1"/>
    <col min="11536" max="11536" width="14.5703125" style="28" customWidth="1"/>
    <col min="11537" max="11537" width="17" style="28" customWidth="1"/>
    <col min="11538" max="11538" width="11.85546875" style="28" customWidth="1"/>
    <col min="11539" max="11539" width="13.7109375" style="28" customWidth="1"/>
    <col min="11540" max="11777" width="9.140625" style="28"/>
    <col min="11778" max="11778" width="3.5703125" style="28" customWidth="1"/>
    <col min="11779" max="11779" width="13.85546875" style="28" customWidth="1"/>
    <col min="11780" max="11780" width="12.28515625" style="28" bestFit="1" customWidth="1"/>
    <col min="11781" max="11781" width="10.5703125" style="28" customWidth="1"/>
    <col min="11782" max="11782" width="15.28515625" style="28" customWidth="1"/>
    <col min="11783" max="11783" width="14.5703125" style="28" customWidth="1"/>
    <col min="11784" max="11784" width="13.42578125" style="28" customWidth="1"/>
    <col min="11785" max="11785" width="15.140625" style="28" customWidth="1"/>
    <col min="11786" max="11786" width="9.28515625" style="28" customWidth="1"/>
    <col min="11787" max="11787" width="11.85546875" style="28" customWidth="1"/>
    <col min="11788" max="11788" width="14.5703125" style="28" customWidth="1"/>
    <col min="11789" max="11789" width="17" style="28" customWidth="1"/>
    <col min="11790" max="11790" width="10.85546875" style="28" customWidth="1"/>
    <col min="11791" max="11791" width="13.7109375" style="28" customWidth="1"/>
    <col min="11792" max="11792" width="14.5703125" style="28" customWidth="1"/>
    <col min="11793" max="11793" width="17" style="28" customWidth="1"/>
    <col min="11794" max="11794" width="11.85546875" style="28" customWidth="1"/>
    <col min="11795" max="11795" width="13.7109375" style="28" customWidth="1"/>
    <col min="11796" max="12033" width="9.140625" style="28"/>
    <col min="12034" max="12034" width="3.5703125" style="28" customWidth="1"/>
    <col min="12035" max="12035" width="13.85546875" style="28" customWidth="1"/>
    <col min="12036" max="12036" width="12.28515625" style="28" bestFit="1" customWidth="1"/>
    <col min="12037" max="12037" width="10.5703125" style="28" customWidth="1"/>
    <col min="12038" max="12038" width="15.28515625" style="28" customWidth="1"/>
    <col min="12039" max="12039" width="14.5703125" style="28" customWidth="1"/>
    <col min="12040" max="12040" width="13.42578125" style="28" customWidth="1"/>
    <col min="12041" max="12041" width="15.140625" style="28" customWidth="1"/>
    <col min="12042" max="12042" width="9.28515625" style="28" customWidth="1"/>
    <col min="12043" max="12043" width="11.85546875" style="28" customWidth="1"/>
    <col min="12044" max="12044" width="14.5703125" style="28" customWidth="1"/>
    <col min="12045" max="12045" width="17" style="28" customWidth="1"/>
    <col min="12046" max="12046" width="10.85546875" style="28" customWidth="1"/>
    <col min="12047" max="12047" width="13.7109375" style="28" customWidth="1"/>
    <col min="12048" max="12048" width="14.5703125" style="28" customWidth="1"/>
    <col min="12049" max="12049" width="17" style="28" customWidth="1"/>
    <col min="12050" max="12050" width="11.85546875" style="28" customWidth="1"/>
    <col min="12051" max="12051" width="13.7109375" style="28" customWidth="1"/>
    <col min="12052" max="12289" width="9.140625" style="28"/>
    <col min="12290" max="12290" width="3.5703125" style="28" customWidth="1"/>
    <col min="12291" max="12291" width="13.85546875" style="28" customWidth="1"/>
    <col min="12292" max="12292" width="12.28515625" style="28" bestFit="1" customWidth="1"/>
    <col min="12293" max="12293" width="10.5703125" style="28" customWidth="1"/>
    <col min="12294" max="12294" width="15.28515625" style="28" customWidth="1"/>
    <col min="12295" max="12295" width="14.5703125" style="28" customWidth="1"/>
    <col min="12296" max="12296" width="13.42578125" style="28" customWidth="1"/>
    <col min="12297" max="12297" width="15.140625" style="28" customWidth="1"/>
    <col min="12298" max="12298" width="9.28515625" style="28" customWidth="1"/>
    <col min="12299" max="12299" width="11.85546875" style="28" customWidth="1"/>
    <col min="12300" max="12300" width="14.5703125" style="28" customWidth="1"/>
    <col min="12301" max="12301" width="17" style="28" customWidth="1"/>
    <col min="12302" max="12302" width="10.85546875" style="28" customWidth="1"/>
    <col min="12303" max="12303" width="13.7109375" style="28" customWidth="1"/>
    <col min="12304" max="12304" width="14.5703125" style="28" customWidth="1"/>
    <col min="12305" max="12305" width="17" style="28" customWidth="1"/>
    <col min="12306" max="12306" width="11.85546875" style="28" customWidth="1"/>
    <col min="12307" max="12307" width="13.7109375" style="28" customWidth="1"/>
    <col min="12308" max="12545" width="9.140625" style="28"/>
    <col min="12546" max="12546" width="3.5703125" style="28" customWidth="1"/>
    <col min="12547" max="12547" width="13.85546875" style="28" customWidth="1"/>
    <col min="12548" max="12548" width="12.28515625" style="28" bestFit="1" customWidth="1"/>
    <col min="12549" max="12549" width="10.5703125" style="28" customWidth="1"/>
    <col min="12550" max="12550" width="15.28515625" style="28" customWidth="1"/>
    <col min="12551" max="12551" width="14.5703125" style="28" customWidth="1"/>
    <col min="12552" max="12552" width="13.42578125" style="28" customWidth="1"/>
    <col min="12553" max="12553" width="15.140625" style="28" customWidth="1"/>
    <col min="12554" max="12554" width="9.28515625" style="28" customWidth="1"/>
    <col min="12555" max="12555" width="11.85546875" style="28" customWidth="1"/>
    <col min="12556" max="12556" width="14.5703125" style="28" customWidth="1"/>
    <col min="12557" max="12557" width="17" style="28" customWidth="1"/>
    <col min="12558" max="12558" width="10.85546875" style="28" customWidth="1"/>
    <col min="12559" max="12559" width="13.7109375" style="28" customWidth="1"/>
    <col min="12560" max="12560" width="14.5703125" style="28" customWidth="1"/>
    <col min="12561" max="12561" width="17" style="28" customWidth="1"/>
    <col min="12562" max="12562" width="11.85546875" style="28" customWidth="1"/>
    <col min="12563" max="12563" width="13.7109375" style="28" customWidth="1"/>
    <col min="12564" max="12801" width="9.140625" style="28"/>
    <col min="12802" max="12802" width="3.5703125" style="28" customWidth="1"/>
    <col min="12803" max="12803" width="13.85546875" style="28" customWidth="1"/>
    <col min="12804" max="12804" width="12.28515625" style="28" bestFit="1" customWidth="1"/>
    <col min="12805" max="12805" width="10.5703125" style="28" customWidth="1"/>
    <col min="12806" max="12806" width="15.28515625" style="28" customWidth="1"/>
    <col min="12807" max="12807" width="14.5703125" style="28" customWidth="1"/>
    <col min="12808" max="12808" width="13.42578125" style="28" customWidth="1"/>
    <col min="12809" max="12809" width="15.140625" style="28" customWidth="1"/>
    <col min="12810" max="12810" width="9.28515625" style="28" customWidth="1"/>
    <col min="12811" max="12811" width="11.85546875" style="28" customWidth="1"/>
    <col min="12812" max="12812" width="14.5703125" style="28" customWidth="1"/>
    <col min="12813" max="12813" width="17" style="28" customWidth="1"/>
    <col min="12814" max="12814" width="10.85546875" style="28" customWidth="1"/>
    <col min="12815" max="12815" width="13.7109375" style="28" customWidth="1"/>
    <col min="12816" max="12816" width="14.5703125" style="28" customWidth="1"/>
    <col min="12817" max="12817" width="17" style="28" customWidth="1"/>
    <col min="12818" max="12818" width="11.85546875" style="28" customWidth="1"/>
    <col min="12819" max="12819" width="13.7109375" style="28" customWidth="1"/>
    <col min="12820" max="13057" width="9.140625" style="28"/>
    <col min="13058" max="13058" width="3.5703125" style="28" customWidth="1"/>
    <col min="13059" max="13059" width="13.85546875" style="28" customWidth="1"/>
    <col min="13060" max="13060" width="12.28515625" style="28" bestFit="1" customWidth="1"/>
    <col min="13061" max="13061" width="10.5703125" style="28" customWidth="1"/>
    <col min="13062" max="13062" width="15.28515625" style="28" customWidth="1"/>
    <col min="13063" max="13063" width="14.5703125" style="28" customWidth="1"/>
    <col min="13064" max="13064" width="13.42578125" style="28" customWidth="1"/>
    <col min="13065" max="13065" width="15.140625" style="28" customWidth="1"/>
    <col min="13066" max="13066" width="9.28515625" style="28" customWidth="1"/>
    <col min="13067" max="13067" width="11.85546875" style="28" customWidth="1"/>
    <col min="13068" max="13068" width="14.5703125" style="28" customWidth="1"/>
    <col min="13069" max="13069" width="17" style="28" customWidth="1"/>
    <col min="13070" max="13070" width="10.85546875" style="28" customWidth="1"/>
    <col min="13071" max="13071" width="13.7109375" style="28" customWidth="1"/>
    <col min="13072" max="13072" width="14.5703125" style="28" customWidth="1"/>
    <col min="13073" max="13073" width="17" style="28" customWidth="1"/>
    <col min="13074" max="13074" width="11.85546875" style="28" customWidth="1"/>
    <col min="13075" max="13075" width="13.7109375" style="28" customWidth="1"/>
    <col min="13076" max="13313" width="9.140625" style="28"/>
    <col min="13314" max="13314" width="3.5703125" style="28" customWidth="1"/>
    <col min="13315" max="13315" width="13.85546875" style="28" customWidth="1"/>
    <col min="13316" max="13316" width="12.28515625" style="28" bestFit="1" customWidth="1"/>
    <col min="13317" max="13317" width="10.5703125" style="28" customWidth="1"/>
    <col min="13318" max="13318" width="15.28515625" style="28" customWidth="1"/>
    <col min="13319" max="13319" width="14.5703125" style="28" customWidth="1"/>
    <col min="13320" max="13320" width="13.42578125" style="28" customWidth="1"/>
    <col min="13321" max="13321" width="15.140625" style="28" customWidth="1"/>
    <col min="13322" max="13322" width="9.28515625" style="28" customWidth="1"/>
    <col min="13323" max="13323" width="11.85546875" style="28" customWidth="1"/>
    <col min="13324" max="13324" width="14.5703125" style="28" customWidth="1"/>
    <col min="13325" max="13325" width="17" style="28" customWidth="1"/>
    <col min="13326" max="13326" width="10.85546875" style="28" customWidth="1"/>
    <col min="13327" max="13327" width="13.7109375" style="28" customWidth="1"/>
    <col min="13328" max="13328" width="14.5703125" style="28" customWidth="1"/>
    <col min="13329" max="13329" width="17" style="28" customWidth="1"/>
    <col min="13330" max="13330" width="11.85546875" style="28" customWidth="1"/>
    <col min="13331" max="13331" width="13.7109375" style="28" customWidth="1"/>
    <col min="13332" max="13569" width="9.140625" style="28"/>
    <col min="13570" max="13570" width="3.5703125" style="28" customWidth="1"/>
    <col min="13571" max="13571" width="13.85546875" style="28" customWidth="1"/>
    <col min="13572" max="13572" width="12.28515625" style="28" bestFit="1" customWidth="1"/>
    <col min="13573" max="13573" width="10.5703125" style="28" customWidth="1"/>
    <col min="13574" max="13574" width="15.28515625" style="28" customWidth="1"/>
    <col min="13575" max="13575" width="14.5703125" style="28" customWidth="1"/>
    <col min="13576" max="13576" width="13.42578125" style="28" customWidth="1"/>
    <col min="13577" max="13577" width="15.140625" style="28" customWidth="1"/>
    <col min="13578" max="13578" width="9.28515625" style="28" customWidth="1"/>
    <col min="13579" max="13579" width="11.85546875" style="28" customWidth="1"/>
    <col min="13580" max="13580" width="14.5703125" style="28" customWidth="1"/>
    <col min="13581" max="13581" width="17" style="28" customWidth="1"/>
    <col min="13582" max="13582" width="10.85546875" style="28" customWidth="1"/>
    <col min="13583" max="13583" width="13.7109375" style="28" customWidth="1"/>
    <col min="13584" max="13584" width="14.5703125" style="28" customWidth="1"/>
    <col min="13585" max="13585" width="17" style="28" customWidth="1"/>
    <col min="13586" max="13586" width="11.85546875" style="28" customWidth="1"/>
    <col min="13587" max="13587" width="13.7109375" style="28" customWidth="1"/>
    <col min="13588" max="13825" width="9.140625" style="28"/>
    <col min="13826" max="13826" width="3.5703125" style="28" customWidth="1"/>
    <col min="13827" max="13827" width="13.85546875" style="28" customWidth="1"/>
    <col min="13828" max="13828" width="12.28515625" style="28" bestFit="1" customWidth="1"/>
    <col min="13829" max="13829" width="10.5703125" style="28" customWidth="1"/>
    <col min="13830" max="13830" width="15.28515625" style="28" customWidth="1"/>
    <col min="13831" max="13831" width="14.5703125" style="28" customWidth="1"/>
    <col min="13832" max="13832" width="13.42578125" style="28" customWidth="1"/>
    <col min="13833" max="13833" width="15.140625" style="28" customWidth="1"/>
    <col min="13834" max="13834" width="9.28515625" style="28" customWidth="1"/>
    <col min="13835" max="13835" width="11.85546875" style="28" customWidth="1"/>
    <col min="13836" max="13836" width="14.5703125" style="28" customWidth="1"/>
    <col min="13837" max="13837" width="17" style="28" customWidth="1"/>
    <col min="13838" max="13838" width="10.85546875" style="28" customWidth="1"/>
    <col min="13839" max="13839" width="13.7109375" style="28" customWidth="1"/>
    <col min="13840" max="13840" width="14.5703125" style="28" customWidth="1"/>
    <col min="13841" max="13841" width="17" style="28" customWidth="1"/>
    <col min="13842" max="13842" width="11.85546875" style="28" customWidth="1"/>
    <col min="13843" max="13843" width="13.7109375" style="28" customWidth="1"/>
    <col min="13844" max="14081" width="9.140625" style="28"/>
    <col min="14082" max="14082" width="3.5703125" style="28" customWidth="1"/>
    <col min="14083" max="14083" width="13.85546875" style="28" customWidth="1"/>
    <col min="14084" max="14084" width="12.28515625" style="28" bestFit="1" customWidth="1"/>
    <col min="14085" max="14085" width="10.5703125" style="28" customWidth="1"/>
    <col min="14086" max="14086" width="15.28515625" style="28" customWidth="1"/>
    <col min="14087" max="14087" width="14.5703125" style="28" customWidth="1"/>
    <col min="14088" max="14088" width="13.42578125" style="28" customWidth="1"/>
    <col min="14089" max="14089" width="15.140625" style="28" customWidth="1"/>
    <col min="14090" max="14090" width="9.28515625" style="28" customWidth="1"/>
    <col min="14091" max="14091" width="11.85546875" style="28" customWidth="1"/>
    <col min="14092" max="14092" width="14.5703125" style="28" customWidth="1"/>
    <col min="14093" max="14093" width="17" style="28" customWidth="1"/>
    <col min="14094" max="14094" width="10.85546875" style="28" customWidth="1"/>
    <col min="14095" max="14095" width="13.7109375" style="28" customWidth="1"/>
    <col min="14096" max="14096" width="14.5703125" style="28" customWidth="1"/>
    <col min="14097" max="14097" width="17" style="28" customWidth="1"/>
    <col min="14098" max="14098" width="11.85546875" style="28" customWidth="1"/>
    <col min="14099" max="14099" width="13.7109375" style="28" customWidth="1"/>
    <col min="14100" max="14337" width="9.140625" style="28"/>
    <col min="14338" max="14338" width="3.5703125" style="28" customWidth="1"/>
    <col min="14339" max="14339" width="13.85546875" style="28" customWidth="1"/>
    <col min="14340" max="14340" width="12.28515625" style="28" bestFit="1" customWidth="1"/>
    <col min="14341" max="14341" width="10.5703125" style="28" customWidth="1"/>
    <col min="14342" max="14342" width="15.28515625" style="28" customWidth="1"/>
    <col min="14343" max="14343" width="14.5703125" style="28" customWidth="1"/>
    <col min="14344" max="14344" width="13.42578125" style="28" customWidth="1"/>
    <col min="14345" max="14345" width="15.140625" style="28" customWidth="1"/>
    <col min="14346" max="14346" width="9.28515625" style="28" customWidth="1"/>
    <col min="14347" max="14347" width="11.85546875" style="28" customWidth="1"/>
    <col min="14348" max="14348" width="14.5703125" style="28" customWidth="1"/>
    <col min="14349" max="14349" width="17" style="28" customWidth="1"/>
    <col min="14350" max="14350" width="10.85546875" style="28" customWidth="1"/>
    <col min="14351" max="14351" width="13.7109375" style="28" customWidth="1"/>
    <col min="14352" max="14352" width="14.5703125" style="28" customWidth="1"/>
    <col min="14353" max="14353" width="17" style="28" customWidth="1"/>
    <col min="14354" max="14354" width="11.85546875" style="28" customWidth="1"/>
    <col min="14355" max="14355" width="13.7109375" style="28" customWidth="1"/>
    <col min="14356" max="14593" width="9.140625" style="28"/>
    <col min="14594" max="14594" width="3.5703125" style="28" customWidth="1"/>
    <col min="14595" max="14595" width="13.85546875" style="28" customWidth="1"/>
    <col min="14596" max="14596" width="12.28515625" style="28" bestFit="1" customWidth="1"/>
    <col min="14597" max="14597" width="10.5703125" style="28" customWidth="1"/>
    <col min="14598" max="14598" width="15.28515625" style="28" customWidth="1"/>
    <col min="14599" max="14599" width="14.5703125" style="28" customWidth="1"/>
    <col min="14600" max="14600" width="13.42578125" style="28" customWidth="1"/>
    <col min="14601" max="14601" width="15.140625" style="28" customWidth="1"/>
    <col min="14602" max="14602" width="9.28515625" style="28" customWidth="1"/>
    <col min="14603" max="14603" width="11.85546875" style="28" customWidth="1"/>
    <col min="14604" max="14604" width="14.5703125" style="28" customWidth="1"/>
    <col min="14605" max="14605" width="17" style="28" customWidth="1"/>
    <col min="14606" max="14606" width="10.85546875" style="28" customWidth="1"/>
    <col min="14607" max="14607" width="13.7109375" style="28" customWidth="1"/>
    <col min="14608" max="14608" width="14.5703125" style="28" customWidth="1"/>
    <col min="14609" max="14609" width="17" style="28" customWidth="1"/>
    <col min="14610" max="14610" width="11.85546875" style="28" customWidth="1"/>
    <col min="14611" max="14611" width="13.7109375" style="28" customWidth="1"/>
    <col min="14612" max="14849" width="9.140625" style="28"/>
    <col min="14850" max="14850" width="3.5703125" style="28" customWidth="1"/>
    <col min="14851" max="14851" width="13.85546875" style="28" customWidth="1"/>
    <col min="14852" max="14852" width="12.28515625" style="28" bestFit="1" customWidth="1"/>
    <col min="14853" max="14853" width="10.5703125" style="28" customWidth="1"/>
    <col min="14854" max="14854" width="15.28515625" style="28" customWidth="1"/>
    <col min="14855" max="14855" width="14.5703125" style="28" customWidth="1"/>
    <col min="14856" max="14856" width="13.42578125" style="28" customWidth="1"/>
    <col min="14857" max="14857" width="15.140625" style="28" customWidth="1"/>
    <col min="14858" max="14858" width="9.28515625" style="28" customWidth="1"/>
    <col min="14859" max="14859" width="11.85546875" style="28" customWidth="1"/>
    <col min="14860" max="14860" width="14.5703125" style="28" customWidth="1"/>
    <col min="14861" max="14861" width="17" style="28" customWidth="1"/>
    <col min="14862" max="14862" width="10.85546875" style="28" customWidth="1"/>
    <col min="14863" max="14863" width="13.7109375" style="28" customWidth="1"/>
    <col min="14864" max="14864" width="14.5703125" style="28" customWidth="1"/>
    <col min="14865" max="14865" width="17" style="28" customWidth="1"/>
    <col min="14866" max="14866" width="11.85546875" style="28" customWidth="1"/>
    <col min="14867" max="14867" width="13.7109375" style="28" customWidth="1"/>
    <col min="14868" max="15105" width="9.140625" style="28"/>
    <col min="15106" max="15106" width="3.5703125" style="28" customWidth="1"/>
    <col min="15107" max="15107" width="13.85546875" style="28" customWidth="1"/>
    <col min="15108" max="15108" width="12.28515625" style="28" bestFit="1" customWidth="1"/>
    <col min="15109" max="15109" width="10.5703125" style="28" customWidth="1"/>
    <col min="15110" max="15110" width="15.28515625" style="28" customWidth="1"/>
    <col min="15111" max="15111" width="14.5703125" style="28" customWidth="1"/>
    <col min="15112" max="15112" width="13.42578125" style="28" customWidth="1"/>
    <col min="15113" max="15113" width="15.140625" style="28" customWidth="1"/>
    <col min="15114" max="15114" width="9.28515625" style="28" customWidth="1"/>
    <col min="15115" max="15115" width="11.85546875" style="28" customWidth="1"/>
    <col min="15116" max="15116" width="14.5703125" style="28" customWidth="1"/>
    <col min="15117" max="15117" width="17" style="28" customWidth="1"/>
    <col min="15118" max="15118" width="10.85546875" style="28" customWidth="1"/>
    <col min="15119" max="15119" width="13.7109375" style="28" customWidth="1"/>
    <col min="15120" max="15120" width="14.5703125" style="28" customWidth="1"/>
    <col min="15121" max="15121" width="17" style="28" customWidth="1"/>
    <col min="15122" max="15122" width="11.85546875" style="28" customWidth="1"/>
    <col min="15123" max="15123" width="13.7109375" style="28" customWidth="1"/>
    <col min="15124" max="15361" width="9.140625" style="28"/>
    <col min="15362" max="15362" width="3.5703125" style="28" customWidth="1"/>
    <col min="15363" max="15363" width="13.85546875" style="28" customWidth="1"/>
    <col min="15364" max="15364" width="12.28515625" style="28" bestFit="1" customWidth="1"/>
    <col min="15365" max="15365" width="10.5703125" style="28" customWidth="1"/>
    <col min="15366" max="15366" width="15.28515625" style="28" customWidth="1"/>
    <col min="15367" max="15367" width="14.5703125" style="28" customWidth="1"/>
    <col min="15368" max="15368" width="13.42578125" style="28" customWidth="1"/>
    <col min="15369" max="15369" width="15.140625" style="28" customWidth="1"/>
    <col min="15370" max="15370" width="9.28515625" style="28" customWidth="1"/>
    <col min="15371" max="15371" width="11.85546875" style="28" customWidth="1"/>
    <col min="15372" max="15372" width="14.5703125" style="28" customWidth="1"/>
    <col min="15373" max="15373" width="17" style="28" customWidth="1"/>
    <col min="15374" max="15374" width="10.85546875" style="28" customWidth="1"/>
    <col min="15375" max="15375" width="13.7109375" style="28" customWidth="1"/>
    <col min="15376" max="15376" width="14.5703125" style="28" customWidth="1"/>
    <col min="15377" max="15377" width="17" style="28" customWidth="1"/>
    <col min="15378" max="15378" width="11.85546875" style="28" customWidth="1"/>
    <col min="15379" max="15379" width="13.7109375" style="28" customWidth="1"/>
    <col min="15380" max="15617" width="9.140625" style="28"/>
    <col min="15618" max="15618" width="3.5703125" style="28" customWidth="1"/>
    <col min="15619" max="15619" width="13.85546875" style="28" customWidth="1"/>
    <col min="15620" max="15620" width="12.28515625" style="28" bestFit="1" customWidth="1"/>
    <col min="15621" max="15621" width="10.5703125" style="28" customWidth="1"/>
    <col min="15622" max="15622" width="15.28515625" style="28" customWidth="1"/>
    <col min="15623" max="15623" width="14.5703125" style="28" customWidth="1"/>
    <col min="15624" max="15624" width="13.42578125" style="28" customWidth="1"/>
    <col min="15625" max="15625" width="15.140625" style="28" customWidth="1"/>
    <col min="15626" max="15626" width="9.28515625" style="28" customWidth="1"/>
    <col min="15627" max="15627" width="11.85546875" style="28" customWidth="1"/>
    <col min="15628" max="15628" width="14.5703125" style="28" customWidth="1"/>
    <col min="15629" max="15629" width="17" style="28" customWidth="1"/>
    <col min="15630" max="15630" width="10.85546875" style="28" customWidth="1"/>
    <col min="15631" max="15631" width="13.7109375" style="28" customWidth="1"/>
    <col min="15632" max="15632" width="14.5703125" style="28" customWidth="1"/>
    <col min="15633" max="15633" width="17" style="28" customWidth="1"/>
    <col min="15634" max="15634" width="11.85546875" style="28" customWidth="1"/>
    <col min="15635" max="15635" width="13.7109375" style="28" customWidth="1"/>
    <col min="15636" max="15873" width="9.140625" style="28"/>
    <col min="15874" max="15874" width="3.5703125" style="28" customWidth="1"/>
    <col min="15875" max="15875" width="13.85546875" style="28" customWidth="1"/>
    <col min="15876" max="15876" width="12.28515625" style="28" bestFit="1" customWidth="1"/>
    <col min="15877" max="15877" width="10.5703125" style="28" customWidth="1"/>
    <col min="15878" max="15878" width="15.28515625" style="28" customWidth="1"/>
    <col min="15879" max="15879" width="14.5703125" style="28" customWidth="1"/>
    <col min="15880" max="15880" width="13.42578125" style="28" customWidth="1"/>
    <col min="15881" max="15881" width="15.140625" style="28" customWidth="1"/>
    <col min="15882" max="15882" width="9.28515625" style="28" customWidth="1"/>
    <col min="15883" max="15883" width="11.85546875" style="28" customWidth="1"/>
    <col min="15884" max="15884" width="14.5703125" style="28" customWidth="1"/>
    <col min="15885" max="15885" width="17" style="28" customWidth="1"/>
    <col min="15886" max="15886" width="10.85546875" style="28" customWidth="1"/>
    <col min="15887" max="15887" width="13.7109375" style="28" customWidth="1"/>
    <col min="15888" max="15888" width="14.5703125" style="28" customWidth="1"/>
    <col min="15889" max="15889" width="17" style="28" customWidth="1"/>
    <col min="15890" max="15890" width="11.85546875" style="28" customWidth="1"/>
    <col min="15891" max="15891" width="13.7109375" style="28" customWidth="1"/>
    <col min="15892" max="16129" width="9.140625" style="28"/>
    <col min="16130" max="16130" width="3.5703125" style="28" customWidth="1"/>
    <col min="16131" max="16131" width="13.85546875" style="28" customWidth="1"/>
    <col min="16132" max="16132" width="12.28515625" style="28" bestFit="1" customWidth="1"/>
    <col min="16133" max="16133" width="10.5703125" style="28" customWidth="1"/>
    <col min="16134" max="16134" width="15.28515625" style="28" customWidth="1"/>
    <col min="16135" max="16135" width="14.5703125" style="28" customWidth="1"/>
    <col min="16136" max="16136" width="13.42578125" style="28" customWidth="1"/>
    <col min="16137" max="16137" width="15.140625" style="28" customWidth="1"/>
    <col min="16138" max="16138" width="9.28515625" style="28" customWidth="1"/>
    <col min="16139" max="16139" width="11.85546875" style="28" customWidth="1"/>
    <col min="16140" max="16140" width="14.5703125" style="28" customWidth="1"/>
    <col min="16141" max="16141" width="17" style="28" customWidth="1"/>
    <col min="16142" max="16142" width="10.85546875" style="28" customWidth="1"/>
    <col min="16143" max="16143" width="13.7109375" style="28" customWidth="1"/>
    <col min="16144" max="16144" width="14.5703125" style="28" customWidth="1"/>
    <col min="16145" max="16145" width="17" style="28" customWidth="1"/>
    <col min="16146" max="16146" width="11.85546875" style="28" customWidth="1"/>
    <col min="16147" max="16147" width="13.7109375" style="28" customWidth="1"/>
    <col min="16148" max="16384" width="9.140625" style="28"/>
  </cols>
  <sheetData>
    <row r="1" spans="1:25" s="24" customFormat="1" ht="28.5" x14ac:dyDescent="0.4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ht="19.5" customHeight="1" x14ac:dyDescent="0.25">
      <c r="A2" s="249" t="s">
        <v>36</v>
      </c>
      <c r="B2" s="249"/>
      <c r="C2" s="25"/>
      <c r="D2" s="26"/>
      <c r="E2" s="27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0" t="s">
        <v>37</v>
      </c>
      <c r="R2" s="250"/>
      <c r="S2" s="250"/>
    </row>
    <row r="3" spans="1:25" ht="69" customHeight="1" x14ac:dyDescent="0.2">
      <c r="A3" s="251" t="s">
        <v>109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25" s="29" customFormat="1" ht="31.5" customHeight="1" x14ac:dyDescent="0.25">
      <c r="A4" s="253" t="s">
        <v>1</v>
      </c>
      <c r="B4" s="253" t="s">
        <v>2</v>
      </c>
      <c r="C4" s="254" t="s">
        <v>3</v>
      </c>
      <c r="D4" s="253" t="s">
        <v>4</v>
      </c>
      <c r="E4" s="254" t="s">
        <v>110</v>
      </c>
      <c r="F4" s="254" t="s">
        <v>111</v>
      </c>
      <c r="G4" s="254" t="s">
        <v>112</v>
      </c>
      <c r="H4" s="258" t="s">
        <v>113</v>
      </c>
      <c r="I4" s="258"/>
      <c r="J4" s="258"/>
      <c r="K4" s="259" t="s">
        <v>114</v>
      </c>
      <c r="L4" s="253" t="s">
        <v>115</v>
      </c>
      <c r="M4" s="253"/>
      <c r="N4" s="253"/>
      <c r="O4" s="253"/>
      <c r="P4" s="253" t="s">
        <v>5</v>
      </c>
      <c r="Q4" s="253"/>
      <c r="R4" s="253"/>
      <c r="S4" s="253"/>
    </row>
    <row r="5" spans="1:25" s="29" customFormat="1" ht="15" x14ac:dyDescent="0.25">
      <c r="A5" s="253"/>
      <c r="B5" s="253"/>
      <c r="C5" s="255"/>
      <c r="D5" s="253"/>
      <c r="E5" s="255"/>
      <c r="F5" s="255"/>
      <c r="G5" s="255"/>
      <c r="H5" s="258"/>
      <c r="I5" s="258"/>
      <c r="J5" s="258"/>
      <c r="K5" s="260"/>
      <c r="L5" s="253" t="s">
        <v>6</v>
      </c>
      <c r="M5" s="258" t="s">
        <v>7</v>
      </c>
      <c r="N5" s="258" t="s">
        <v>8</v>
      </c>
      <c r="O5" s="258" t="s">
        <v>9</v>
      </c>
      <c r="P5" s="253" t="s">
        <v>116</v>
      </c>
      <c r="Q5" s="258" t="s">
        <v>10</v>
      </c>
      <c r="R5" s="258" t="s">
        <v>11</v>
      </c>
      <c r="S5" s="258" t="s">
        <v>12</v>
      </c>
    </row>
    <row r="6" spans="1:25" s="29" customFormat="1" ht="142.5" customHeight="1" x14ac:dyDescent="0.25">
      <c r="A6" s="253"/>
      <c r="B6" s="253"/>
      <c r="C6" s="256"/>
      <c r="D6" s="253"/>
      <c r="E6" s="256"/>
      <c r="F6" s="256"/>
      <c r="G6" s="256"/>
      <c r="H6" s="30" t="s">
        <v>13</v>
      </c>
      <c r="I6" s="30" t="s">
        <v>14</v>
      </c>
      <c r="J6" s="30" t="s">
        <v>15</v>
      </c>
      <c r="K6" s="261"/>
      <c r="L6" s="253"/>
      <c r="M6" s="258"/>
      <c r="N6" s="258"/>
      <c r="O6" s="258"/>
      <c r="P6" s="253"/>
      <c r="Q6" s="258"/>
      <c r="R6" s="258"/>
      <c r="S6" s="258"/>
    </row>
    <row r="7" spans="1:25" s="7" customFormat="1" ht="21" customHeight="1" x14ac:dyDescent="0.25">
      <c r="A7" s="4">
        <v>1</v>
      </c>
      <c r="B7" s="4">
        <v>2</v>
      </c>
      <c r="C7" s="4">
        <v>3</v>
      </c>
      <c r="D7" s="4">
        <v>4</v>
      </c>
      <c r="E7" s="5" t="s">
        <v>16</v>
      </c>
      <c r="F7" s="4">
        <v>5</v>
      </c>
      <c r="G7" s="4" t="s">
        <v>17</v>
      </c>
      <c r="H7" s="4">
        <v>6</v>
      </c>
      <c r="I7" s="4">
        <v>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</row>
    <row r="8" spans="1:25" ht="57" customHeight="1" x14ac:dyDescent="0.2">
      <c r="A8" s="31">
        <v>1</v>
      </c>
      <c r="B8" s="31" t="s">
        <v>38</v>
      </c>
      <c r="C8" s="32">
        <v>63</v>
      </c>
      <c r="D8" s="32">
        <v>63</v>
      </c>
      <c r="E8" s="33">
        <v>2433</v>
      </c>
      <c r="F8" s="34">
        <v>14.295833333333334</v>
      </c>
      <c r="G8" s="35">
        <f>F8</f>
        <v>14.295833333333334</v>
      </c>
      <c r="H8" s="35">
        <v>20.893750000000001</v>
      </c>
      <c r="I8" s="35">
        <v>10.486805555555556</v>
      </c>
      <c r="J8" s="35">
        <f>H8+I8</f>
        <v>31.380555555555556</v>
      </c>
      <c r="K8" s="15">
        <f t="shared" ref="K8:K13" si="0">J8</f>
        <v>31.380555555555556</v>
      </c>
      <c r="L8" s="15">
        <f t="shared" ref="L8:L13" si="1">F8+J8</f>
        <v>45.676388888888894</v>
      </c>
      <c r="M8" s="15">
        <f>L8/C8</f>
        <v>0.72502204585537933</v>
      </c>
      <c r="N8" s="36">
        <f>+((C8*24*30)-J8)/(C8*24*30)*100</f>
        <v>99.930818881050357</v>
      </c>
      <c r="O8" s="36">
        <f>+((C8*24*30)-L8)/(C8*24*30)*100</f>
        <v>99.899302493631197</v>
      </c>
      <c r="P8" s="37">
        <f t="shared" ref="P8:P14" si="2">+G8+K8</f>
        <v>45.676388888888894</v>
      </c>
      <c r="Q8" s="15">
        <f>P8/C8</f>
        <v>0.72502204585537933</v>
      </c>
      <c r="R8" s="36">
        <f t="shared" ref="R8:R14" si="3">+((C8*24*30)-K8)/(C8*24*30)*100</f>
        <v>99.930818881050357</v>
      </c>
      <c r="S8" s="36">
        <f t="shared" ref="S8:S14" si="4">+((C8*24*30)-(G8+K8))*100/(C8*24*30)</f>
        <v>99.899302493631197</v>
      </c>
      <c r="U8" s="31">
        <v>45</v>
      </c>
      <c r="V8" s="31">
        <v>45</v>
      </c>
      <c r="W8" s="38">
        <v>450</v>
      </c>
      <c r="X8" s="39">
        <v>5.239583333333333</v>
      </c>
      <c r="Y8" s="39">
        <f>X8+'[1]JAN-2019  -I'!Y8</f>
        <v>5.239583333333333</v>
      </c>
    </row>
    <row r="9" spans="1:25" s="45" customFormat="1" ht="57" customHeight="1" x14ac:dyDescent="0.2">
      <c r="A9" s="40">
        <v>2</v>
      </c>
      <c r="B9" s="40" t="s">
        <v>39</v>
      </c>
      <c r="C9" s="41">
        <v>8</v>
      </c>
      <c r="D9" s="41">
        <v>8</v>
      </c>
      <c r="E9" s="41">
        <v>517</v>
      </c>
      <c r="F9" s="42">
        <v>0</v>
      </c>
      <c r="G9" s="35">
        <f t="shared" ref="G9:G13" si="5">F9</f>
        <v>0</v>
      </c>
      <c r="H9" s="42">
        <v>5.9097222222222223</v>
      </c>
      <c r="I9" s="42">
        <v>4.7534722222222223</v>
      </c>
      <c r="J9" s="35">
        <f t="shared" ref="J9:J13" si="6">H9+I9</f>
        <v>10.663194444444445</v>
      </c>
      <c r="K9" s="15">
        <f t="shared" si="0"/>
        <v>10.663194444444445</v>
      </c>
      <c r="L9" s="15">
        <f t="shared" si="1"/>
        <v>10.663194444444445</v>
      </c>
      <c r="M9" s="15">
        <f t="shared" ref="M9:M13" si="7">L9/C9</f>
        <v>1.3328993055555556</v>
      </c>
      <c r="N9" s="36">
        <f t="shared" ref="N9:N13" si="8">+((C9*24*30)-J9)/(C9*24*30)*100</f>
        <v>99.814875096450621</v>
      </c>
      <c r="O9" s="36">
        <f t="shared" ref="O9:O13" si="9">+((C9*24*30)-L9)/(C9*24*30)*100</f>
        <v>99.814875096450621</v>
      </c>
      <c r="P9" s="44">
        <f t="shared" si="2"/>
        <v>10.663194444444445</v>
      </c>
      <c r="Q9" s="42">
        <f>P9/C9</f>
        <v>1.3328993055555556</v>
      </c>
      <c r="R9" s="43">
        <f t="shared" si="3"/>
        <v>99.814875096450621</v>
      </c>
      <c r="S9" s="43">
        <f t="shared" si="4"/>
        <v>99.814875096450635</v>
      </c>
      <c r="U9" s="31">
        <v>8</v>
      </c>
      <c r="V9" s="31">
        <v>8</v>
      </c>
      <c r="W9" s="38">
        <v>1</v>
      </c>
      <c r="X9" s="39">
        <v>4.1666666666666664E-2</v>
      </c>
      <c r="Y9" s="39">
        <f>X9+'[1]JAN-2019  -I'!Y9</f>
        <v>4.1666666666666664E-2</v>
      </c>
    </row>
    <row r="10" spans="1:25" s="45" customFormat="1" ht="57" customHeight="1" x14ac:dyDescent="0.2">
      <c r="A10" s="40">
        <v>3</v>
      </c>
      <c r="B10" s="40" t="s">
        <v>40</v>
      </c>
      <c r="C10" s="41">
        <v>16</v>
      </c>
      <c r="D10" s="41">
        <v>16</v>
      </c>
      <c r="E10" s="41">
        <v>1232</v>
      </c>
      <c r="F10" s="42">
        <v>0</v>
      </c>
      <c r="G10" s="35">
        <f t="shared" si="5"/>
        <v>0</v>
      </c>
      <c r="H10" s="42">
        <v>10.173611111111111</v>
      </c>
      <c r="I10" s="42">
        <v>9.3784722222222232</v>
      </c>
      <c r="J10" s="35">
        <f t="shared" si="6"/>
        <v>19.552083333333336</v>
      </c>
      <c r="K10" s="15">
        <f t="shared" si="0"/>
        <v>19.552083333333336</v>
      </c>
      <c r="L10" s="15">
        <f t="shared" si="1"/>
        <v>19.552083333333336</v>
      </c>
      <c r="M10" s="15">
        <f t="shared" si="7"/>
        <v>1.2220052083333335</v>
      </c>
      <c r="N10" s="36">
        <f t="shared" si="8"/>
        <v>99.830277054398138</v>
      </c>
      <c r="O10" s="36">
        <f t="shared" si="9"/>
        <v>99.830277054398138</v>
      </c>
      <c r="P10" s="44">
        <f t="shared" si="2"/>
        <v>19.552083333333336</v>
      </c>
      <c r="Q10" s="42">
        <f>P10/C10</f>
        <v>1.2220052083333335</v>
      </c>
      <c r="R10" s="43">
        <f t="shared" si="3"/>
        <v>99.830277054398138</v>
      </c>
      <c r="S10" s="43">
        <f t="shared" si="4"/>
        <v>99.830277054398138</v>
      </c>
      <c r="U10" s="31">
        <v>16</v>
      </c>
      <c r="V10" s="31">
        <v>16</v>
      </c>
      <c r="W10" s="38">
        <v>614</v>
      </c>
      <c r="X10" s="39">
        <v>1.7361111111111112E-4</v>
      </c>
      <c r="Y10" s="39">
        <f>X10+'[1]JAN-2019  -I'!Y10</f>
        <v>1.7361111111111112E-4</v>
      </c>
    </row>
    <row r="11" spans="1:25" ht="57" customHeight="1" x14ac:dyDescent="0.2">
      <c r="A11" s="31">
        <v>4</v>
      </c>
      <c r="B11" s="31" t="s">
        <v>41</v>
      </c>
      <c r="C11" s="46">
        <v>4</v>
      </c>
      <c r="D11" s="46">
        <v>4</v>
      </c>
      <c r="E11" s="47">
        <v>238</v>
      </c>
      <c r="F11" s="48">
        <v>0.5</v>
      </c>
      <c r="G11" s="35">
        <f t="shared" si="5"/>
        <v>0.5</v>
      </c>
      <c r="H11" s="48">
        <v>1.471527777777778</v>
      </c>
      <c r="I11" s="48">
        <v>1.6395833333333334</v>
      </c>
      <c r="J11" s="35">
        <f t="shared" si="6"/>
        <v>3.1111111111111116</v>
      </c>
      <c r="K11" s="15">
        <f t="shared" si="0"/>
        <v>3.1111111111111116</v>
      </c>
      <c r="L11" s="15">
        <f t="shared" si="1"/>
        <v>3.6111111111111116</v>
      </c>
      <c r="M11" s="15">
        <f t="shared" si="7"/>
        <v>0.9027777777777779</v>
      </c>
      <c r="N11" s="36">
        <f t="shared" si="8"/>
        <v>99.89197530864196</v>
      </c>
      <c r="O11" s="36">
        <f t="shared" si="9"/>
        <v>99.87461419753086</v>
      </c>
      <c r="P11" s="37">
        <f t="shared" si="2"/>
        <v>3.6111111111111116</v>
      </c>
      <c r="Q11" s="15">
        <f>P11/C11</f>
        <v>0.9027777777777779</v>
      </c>
      <c r="R11" s="36">
        <f t="shared" si="3"/>
        <v>99.89197530864196</v>
      </c>
      <c r="S11" s="36">
        <f t="shared" si="4"/>
        <v>99.87461419753086</v>
      </c>
      <c r="U11" s="49">
        <v>4</v>
      </c>
      <c r="V11" s="49">
        <v>4</v>
      </c>
      <c r="W11" s="50">
        <v>159</v>
      </c>
      <c r="X11" s="51">
        <v>0</v>
      </c>
      <c r="Y11" s="39">
        <f>X11+'[1]JAN-2019  -I'!Y11</f>
        <v>0</v>
      </c>
    </row>
    <row r="12" spans="1:25" ht="57" customHeight="1" x14ac:dyDescent="0.2">
      <c r="A12" s="40">
        <v>5</v>
      </c>
      <c r="B12" s="40" t="s">
        <v>42</v>
      </c>
      <c r="C12" s="52">
        <v>28</v>
      </c>
      <c r="D12" s="53">
        <v>28</v>
      </c>
      <c r="E12" s="53">
        <v>1348</v>
      </c>
      <c r="F12" s="42">
        <v>0.73333333333333328</v>
      </c>
      <c r="G12" s="35">
        <f t="shared" si="5"/>
        <v>0.73333333333333328</v>
      </c>
      <c r="H12" s="54">
        <v>7.4555555555555539</v>
      </c>
      <c r="I12" s="54">
        <v>11.783333333333337</v>
      </c>
      <c r="J12" s="35">
        <f t="shared" si="6"/>
        <v>19.238888888888891</v>
      </c>
      <c r="K12" s="15">
        <f t="shared" si="0"/>
        <v>19.238888888888891</v>
      </c>
      <c r="L12" s="15">
        <f t="shared" si="1"/>
        <v>19.972222222222225</v>
      </c>
      <c r="M12" s="15">
        <f t="shared" si="7"/>
        <v>0.71329365079365092</v>
      </c>
      <c r="N12" s="36">
        <f t="shared" si="8"/>
        <v>99.904569003527328</v>
      </c>
      <c r="O12" s="36">
        <f t="shared" si="9"/>
        <v>99.900931437389772</v>
      </c>
      <c r="P12" s="37">
        <f t="shared" si="2"/>
        <v>19.972222222222225</v>
      </c>
      <c r="Q12" s="42">
        <v>5.0452826086956524</v>
      </c>
      <c r="R12" s="36">
        <f t="shared" si="3"/>
        <v>99.904569003527328</v>
      </c>
      <c r="S12" s="36">
        <f t="shared" si="4"/>
        <v>99.900931437389772</v>
      </c>
      <c r="U12" s="55">
        <v>26</v>
      </c>
      <c r="V12" s="56">
        <v>25</v>
      </c>
      <c r="W12" s="56">
        <v>575</v>
      </c>
      <c r="X12" s="57">
        <f>SUM(X7:X11)</f>
        <v>5.2814236111111112</v>
      </c>
      <c r="Y12" s="39">
        <f>X12+'[1]JAN-2019  -I'!Y12</f>
        <v>5.2814236111111112</v>
      </c>
    </row>
    <row r="13" spans="1:25" s="45" customFormat="1" ht="57" customHeight="1" x14ac:dyDescent="0.2">
      <c r="A13" s="40">
        <v>6</v>
      </c>
      <c r="B13" s="40" t="s">
        <v>43</v>
      </c>
      <c r="C13" s="41">
        <v>28</v>
      </c>
      <c r="D13" s="41">
        <v>28</v>
      </c>
      <c r="E13" s="41">
        <v>1172</v>
      </c>
      <c r="F13" s="58">
        <v>8.9583333333333334E-2</v>
      </c>
      <c r="G13" s="35">
        <f t="shared" si="5"/>
        <v>8.9583333333333334E-2</v>
      </c>
      <c r="H13" s="59">
        <v>8.4270833333333339</v>
      </c>
      <c r="I13" s="59">
        <v>6.323611111111112</v>
      </c>
      <c r="J13" s="35">
        <f t="shared" si="6"/>
        <v>14.750694444444445</v>
      </c>
      <c r="K13" s="15">
        <f t="shared" si="0"/>
        <v>14.750694444444445</v>
      </c>
      <c r="L13" s="15">
        <f t="shared" si="1"/>
        <v>14.840277777777779</v>
      </c>
      <c r="M13" s="15">
        <f t="shared" si="7"/>
        <v>0.53000992063492069</v>
      </c>
      <c r="N13" s="36">
        <f t="shared" si="8"/>
        <v>99.926831872795418</v>
      </c>
      <c r="O13" s="36">
        <f t="shared" si="9"/>
        <v>99.926387511022924</v>
      </c>
      <c r="P13" s="60">
        <f t="shared" si="2"/>
        <v>14.840277777777779</v>
      </c>
      <c r="Q13" s="42">
        <f>P13/C13</f>
        <v>0.53000992063492069</v>
      </c>
      <c r="R13" s="42">
        <f t="shared" si="3"/>
        <v>99.926831872795418</v>
      </c>
      <c r="S13" s="42">
        <f t="shared" si="4"/>
        <v>99.926387511022924</v>
      </c>
      <c r="U13" s="31">
        <v>26</v>
      </c>
      <c r="V13" s="31">
        <v>26</v>
      </c>
      <c r="W13" s="38">
        <v>1061</v>
      </c>
      <c r="X13" s="61">
        <v>2.0833333333333332E-2</v>
      </c>
      <c r="Y13" s="39">
        <f>X13+'[1]JAN-2019  -I'!Y13</f>
        <v>2.0833333333333332E-2</v>
      </c>
    </row>
    <row r="14" spans="1:25" s="66" customFormat="1" ht="58.5" customHeight="1" x14ac:dyDescent="0.2">
      <c r="A14" s="262" t="s">
        <v>15</v>
      </c>
      <c r="B14" s="262"/>
      <c r="C14" s="62">
        <f t="shared" ref="C14:I14" si="10">SUM(C8:C13)</f>
        <v>147</v>
      </c>
      <c r="D14" s="62">
        <f t="shared" si="10"/>
        <v>147</v>
      </c>
      <c r="E14" s="62">
        <f t="shared" si="10"/>
        <v>6940</v>
      </c>
      <c r="F14" s="63">
        <f t="shared" si="10"/>
        <v>15.61875</v>
      </c>
      <c r="G14" s="63">
        <f>SUM(G8:G13)</f>
        <v>15.61875</v>
      </c>
      <c r="H14" s="63">
        <f t="shared" si="10"/>
        <v>54.331250000000004</v>
      </c>
      <c r="I14" s="63">
        <f t="shared" si="10"/>
        <v>44.365277777777784</v>
      </c>
      <c r="J14" s="64">
        <f t="shared" ref="J14" si="11">H14+I14</f>
        <v>98.696527777777789</v>
      </c>
      <c r="K14" s="63">
        <f>SUM(K8:K13)</f>
        <v>98.696527777777789</v>
      </c>
      <c r="L14" s="63">
        <f>SUM(L8:L13)</f>
        <v>114.31527777777779</v>
      </c>
      <c r="M14" s="63">
        <f>L14/C14</f>
        <v>0.77765495086923675</v>
      </c>
      <c r="N14" s="63">
        <f>+((C14*24*30)-J14)/(C14*24*30)*100</f>
        <v>99.906749312379276</v>
      </c>
      <c r="O14" s="63">
        <f>+((C14*24*30)-L14)/(C14*24*30)*100</f>
        <v>99.891992367934833</v>
      </c>
      <c r="P14" s="65">
        <f t="shared" si="2"/>
        <v>114.31527777777779</v>
      </c>
      <c r="Q14" s="63">
        <f>P14/C14</f>
        <v>0.77765495086923675</v>
      </c>
      <c r="R14" s="63">
        <f t="shared" si="3"/>
        <v>99.906749312379276</v>
      </c>
      <c r="S14" s="63">
        <f t="shared" si="4"/>
        <v>99.891992367934833</v>
      </c>
    </row>
    <row r="15" spans="1:25" s="67" customFormat="1" ht="132.75" customHeight="1" x14ac:dyDescent="0.2">
      <c r="A15" s="257" t="s">
        <v>44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X15" s="68"/>
    </row>
    <row r="16" spans="1:25" ht="96" customHeight="1" x14ac:dyDescent="0.2">
      <c r="A16" s="257" t="s">
        <v>45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</row>
    <row r="17" spans="5:12" ht="18.75" x14ac:dyDescent="0.2">
      <c r="E17" s="69"/>
    </row>
    <row r="18" spans="5:12" ht="18.75" x14ac:dyDescent="0.2">
      <c r="E18" s="31"/>
    </row>
    <row r="22" spans="5:12" ht="20.25" x14ac:dyDescent="0.3">
      <c r="H22" s="70" t="s">
        <v>46</v>
      </c>
      <c r="I22" s="70">
        <v>98.259722222222209</v>
      </c>
      <c r="J22" s="70" t="s">
        <v>47</v>
      </c>
      <c r="K22" s="70" t="s">
        <v>48</v>
      </c>
      <c r="L22" s="71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76"/>
  <sheetViews>
    <sheetView view="pageBreakPreview" topLeftCell="A4" zoomScale="60" workbookViewId="0">
      <selection activeCell="D12" sqref="D12"/>
    </sheetView>
  </sheetViews>
  <sheetFormatPr defaultRowHeight="15.75" x14ac:dyDescent="0.25"/>
  <cols>
    <col min="1" max="1" width="4.140625" style="126" customWidth="1"/>
    <col min="2" max="2" width="20.85546875" style="127" customWidth="1"/>
    <col min="3" max="3" width="12.42578125" style="127" customWidth="1"/>
    <col min="4" max="4" width="8.7109375" style="127" customWidth="1"/>
    <col min="5" max="5" width="11.85546875" style="128" customWidth="1"/>
    <col min="6" max="6" width="13.5703125" style="129" customWidth="1"/>
    <col min="7" max="7" width="13.28515625" style="130" customWidth="1"/>
    <col min="8" max="9" width="15.7109375" style="130" customWidth="1"/>
    <col min="10" max="10" width="15.140625" style="127" customWidth="1"/>
    <col min="11" max="11" width="12.85546875" style="127" customWidth="1"/>
    <col min="12" max="12" width="15" style="127" customWidth="1"/>
    <col min="13" max="13" width="14.5703125" style="127" customWidth="1"/>
    <col min="14" max="14" width="14.140625" style="127" customWidth="1"/>
    <col min="15" max="15" width="15.28515625" style="127" customWidth="1"/>
    <col min="16" max="16" width="16.7109375" style="127" customWidth="1"/>
    <col min="17" max="17" width="15.5703125" style="127" customWidth="1"/>
    <col min="18" max="18" width="13.5703125" style="127" customWidth="1"/>
    <col min="19" max="19" width="14.140625" style="127" customWidth="1"/>
    <col min="20" max="20" width="9.140625" style="127"/>
    <col min="21" max="21" width="15.28515625" style="127" customWidth="1"/>
    <col min="22" max="22" width="13.42578125" style="127" bestFit="1" customWidth="1"/>
    <col min="23" max="257" width="9.140625" style="127"/>
    <col min="258" max="258" width="5.42578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5.42578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5.42578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5.42578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5.42578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5.42578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5.42578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5.42578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5.42578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5.42578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5.42578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5.42578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5.42578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5.42578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5.42578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5.42578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5.42578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5.42578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5.42578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5.42578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5.42578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5.42578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5.42578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5.42578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5.42578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5.42578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5.42578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5.42578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5.42578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5.42578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5.42578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5.42578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5.42578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5.42578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5.42578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5.42578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5.42578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5.42578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5.42578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5.42578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5.42578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5.42578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5.42578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5.42578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5.42578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5.42578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5.42578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5.42578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5.42578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5.42578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5.42578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5.42578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5.42578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5.42578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5.42578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5.42578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5.42578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5.42578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5.42578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5.42578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5.42578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5.42578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5.42578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1" s="73" customFormat="1" ht="39" customHeight="1" x14ac:dyDescent="0.3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21" s="73" customFormat="1" ht="23.25" x14ac:dyDescent="0.35">
      <c r="A2" s="264" t="s">
        <v>49</v>
      </c>
      <c r="B2" s="264"/>
      <c r="C2" s="264"/>
      <c r="D2" s="202"/>
      <c r="E2" s="75"/>
      <c r="F2" s="76"/>
      <c r="G2" s="77"/>
      <c r="H2" s="77"/>
      <c r="I2" s="77"/>
      <c r="J2" s="202"/>
      <c r="K2" s="202"/>
      <c r="L2" s="202"/>
      <c r="M2" s="202"/>
      <c r="N2" s="202"/>
      <c r="O2" s="202"/>
      <c r="P2" s="202"/>
      <c r="Q2" s="265"/>
      <c r="R2" s="265"/>
      <c r="S2" s="202"/>
    </row>
    <row r="3" spans="1:21" s="73" customFormat="1" ht="66.75" customHeight="1" x14ac:dyDescent="0.5">
      <c r="A3" s="266" t="s">
        <v>209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21" s="78" customFormat="1" ht="31.5" customHeight="1" x14ac:dyDescent="0.25">
      <c r="A4" s="268" t="s">
        <v>50</v>
      </c>
      <c r="B4" s="268" t="s">
        <v>51</v>
      </c>
      <c r="C4" s="268" t="s">
        <v>3</v>
      </c>
      <c r="D4" s="271" t="s">
        <v>4</v>
      </c>
      <c r="E4" s="272" t="s">
        <v>221</v>
      </c>
      <c r="F4" s="275" t="s">
        <v>222</v>
      </c>
      <c r="G4" s="272" t="s">
        <v>52</v>
      </c>
      <c r="H4" s="271" t="s">
        <v>223</v>
      </c>
      <c r="I4" s="271"/>
      <c r="J4" s="271"/>
      <c r="K4" s="280" t="s">
        <v>120</v>
      </c>
      <c r="L4" s="271" t="s">
        <v>219</v>
      </c>
      <c r="M4" s="271"/>
      <c r="N4" s="271"/>
      <c r="O4" s="271"/>
      <c r="P4" s="271" t="s">
        <v>5</v>
      </c>
      <c r="Q4" s="271"/>
      <c r="R4" s="271"/>
      <c r="S4" s="271"/>
    </row>
    <row r="5" spans="1:21" s="78" customFormat="1" ht="41.25" customHeight="1" x14ac:dyDescent="0.25">
      <c r="A5" s="269"/>
      <c r="B5" s="269"/>
      <c r="C5" s="269"/>
      <c r="D5" s="271"/>
      <c r="E5" s="273"/>
      <c r="F5" s="276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1" s="78" customFormat="1" ht="73.5" customHeight="1" x14ac:dyDescent="0.25">
      <c r="A6" s="270"/>
      <c r="B6" s="270"/>
      <c r="C6" s="270"/>
      <c r="D6" s="271"/>
      <c r="E6" s="274"/>
      <c r="F6" s="277"/>
      <c r="G6" s="274"/>
      <c r="H6" s="79" t="s">
        <v>53</v>
      </c>
      <c r="I6" s="79" t="s">
        <v>14</v>
      </c>
      <c r="J6" s="201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1" s="84" customFormat="1" ht="19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3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1" s="91" customFormat="1" ht="27.75" customHeight="1" x14ac:dyDescent="0.25">
      <c r="A8" s="85">
        <v>1</v>
      </c>
      <c r="B8" s="85" t="s">
        <v>54</v>
      </c>
      <c r="C8" s="86">
        <v>3</v>
      </c>
      <c r="D8" s="86">
        <v>3</v>
      </c>
      <c r="E8" s="40">
        <v>244</v>
      </c>
      <c r="F8" s="87">
        <v>1.1111111111111112E-2</v>
      </c>
      <c r="G8" s="87">
        <f>'JULY-2020 II '!G8+F8</f>
        <v>0.11875000000000001</v>
      </c>
      <c r="H8" s="87">
        <v>4.166666666666667</v>
      </c>
      <c r="I8" s="87">
        <v>2.375</v>
      </c>
      <c r="J8" s="88">
        <f>H8+I8</f>
        <v>6.541666666666667</v>
      </c>
      <c r="K8" s="88">
        <f>'JULY-2020 II '!K8+J8</f>
        <v>24.621527777777782</v>
      </c>
      <c r="L8" s="89">
        <f t="shared" ref="L8:L47" si="0">F8+J8</f>
        <v>6.552777777777778</v>
      </c>
      <c r="M8" s="89">
        <f t="shared" ref="M8:M48" si="1">L8/C8</f>
        <v>2.1842592592592593</v>
      </c>
      <c r="N8" s="89">
        <f>+((C8*24*31)-J8)/(C8*24*31)*100</f>
        <v>99.706914575866193</v>
      </c>
      <c r="O8" s="89">
        <f>+((C8*24*31)-L8)/(C8*24*31)*100</f>
        <v>99.706416766228585</v>
      </c>
      <c r="P8" s="90">
        <f>+G8+K8</f>
        <v>24.740277777777781</v>
      </c>
      <c r="Q8" s="89">
        <f t="shared" ref="Q8:Q48" si="2">P8/C8</f>
        <v>8.2467592592592602</v>
      </c>
      <c r="R8" s="89">
        <f>+((C8*24*31)-K8)/(C8*24*31)*100</f>
        <v>98.89688495619275</v>
      </c>
      <c r="S8" s="89">
        <f>+((C8*24*31)-(G8+K8))*100/(C8*24*31)</f>
        <v>98.891564615690953</v>
      </c>
    </row>
    <row r="9" spans="1:21" s="91" customFormat="1" ht="27.75" customHeight="1" x14ac:dyDescent="0.25">
      <c r="A9" s="85">
        <v>2</v>
      </c>
      <c r="B9" s="85" t="s">
        <v>55</v>
      </c>
      <c r="C9" s="86">
        <v>1</v>
      </c>
      <c r="D9" s="86">
        <v>1</v>
      </c>
      <c r="E9" s="40">
        <v>38</v>
      </c>
      <c r="F9" s="87">
        <v>2.4999999999999998E-2</v>
      </c>
      <c r="G9" s="87">
        <f>'JULY-2020 II '!G9+F9</f>
        <v>0.30763888888888891</v>
      </c>
      <c r="H9" s="87">
        <v>0.68888888888888899</v>
      </c>
      <c r="I9" s="87">
        <v>0.64722222222222225</v>
      </c>
      <c r="J9" s="88">
        <f t="shared" ref="J9:J47" si="3">H9+I9</f>
        <v>1.3361111111111112</v>
      </c>
      <c r="K9" s="88">
        <f>'JULY-2020 II '!K9+J9</f>
        <v>7.3916666666666666</v>
      </c>
      <c r="L9" s="89">
        <f t="shared" si="0"/>
        <v>1.3611111111111112</v>
      </c>
      <c r="M9" s="89">
        <f t="shared" si="1"/>
        <v>1.3611111111111112</v>
      </c>
      <c r="N9" s="89">
        <f t="shared" ref="N9:N47" si="4">+((C9*24*31)-J9)/(C9*24*31)*100</f>
        <v>99.820415173237748</v>
      </c>
      <c r="O9" s="89">
        <f t="shared" ref="O9:O47" si="5">+((C9*24*31)-L9)/(C9*24*31)*100</f>
        <v>99.817054958183988</v>
      </c>
      <c r="P9" s="90">
        <f t="shared" ref="P9:P47" si="6">+G9+K9</f>
        <v>7.6993055555555552</v>
      </c>
      <c r="Q9" s="89">
        <f t="shared" si="2"/>
        <v>7.6993055555555552</v>
      </c>
      <c r="R9" s="89">
        <f t="shared" ref="R9:R47" si="7">+((C9*24*31)-K9)/(C9*24*31)*100</f>
        <v>99.006496415770613</v>
      </c>
      <c r="S9" s="89">
        <f t="shared" ref="S9:S47" si="8">+((C9*24*31)-(G9+K9))*100/(C9*24*31)</f>
        <v>98.965147102747906</v>
      </c>
    </row>
    <row r="10" spans="1:21" s="128" customFormat="1" ht="27.75" customHeight="1" x14ac:dyDescent="0.25">
      <c r="A10" s="85">
        <v>3</v>
      </c>
      <c r="B10" s="131" t="s">
        <v>57</v>
      </c>
      <c r="C10" s="95">
        <v>3</v>
      </c>
      <c r="D10" s="95">
        <v>3</v>
      </c>
      <c r="E10" s="203">
        <v>217</v>
      </c>
      <c r="F10" s="93">
        <v>0.52222222222222225</v>
      </c>
      <c r="G10" s="87">
        <f>'JULY-2020 II '!G10+F10</f>
        <v>0.93194444444444446</v>
      </c>
      <c r="H10" s="93">
        <v>4.8576388888888884</v>
      </c>
      <c r="I10" s="93">
        <v>8.3715277777777768</v>
      </c>
      <c r="J10" s="88">
        <f t="shared" si="3"/>
        <v>13.229166666666664</v>
      </c>
      <c r="K10" s="88">
        <f>'JULY-2020 II '!K10+J10</f>
        <v>51.858333333333327</v>
      </c>
      <c r="L10" s="195">
        <f t="shared" si="0"/>
        <v>13.751388888888886</v>
      </c>
      <c r="M10" s="195">
        <f t="shared" si="1"/>
        <v>4.5837962962962955</v>
      </c>
      <c r="N10" s="195">
        <f t="shared" si="4"/>
        <v>99.407295400238965</v>
      </c>
      <c r="O10" s="195">
        <f t="shared" si="5"/>
        <v>99.383898347272009</v>
      </c>
      <c r="P10" s="196">
        <f t="shared" si="6"/>
        <v>52.790277777777774</v>
      </c>
      <c r="Q10" s="195">
        <f t="shared" si="2"/>
        <v>17.596759259259258</v>
      </c>
      <c r="R10" s="195">
        <f t="shared" si="7"/>
        <v>97.67659796893669</v>
      </c>
      <c r="S10" s="195">
        <f t="shared" si="8"/>
        <v>97.634844185583447</v>
      </c>
    </row>
    <row r="11" spans="1:21" s="91" customFormat="1" ht="27.75" customHeight="1" x14ac:dyDescent="0.25">
      <c r="A11" s="85">
        <v>4</v>
      </c>
      <c r="B11" s="85" t="s">
        <v>59</v>
      </c>
      <c r="C11" s="40">
        <v>5</v>
      </c>
      <c r="D11" s="86">
        <v>5</v>
      </c>
      <c r="E11" s="95">
        <v>239</v>
      </c>
      <c r="F11" s="94">
        <v>0.14791666666666667</v>
      </c>
      <c r="G11" s="87">
        <f>'JULY-2020 II '!G11+F11</f>
        <v>2.2388888888888889</v>
      </c>
      <c r="H11" s="94">
        <v>1.8333333333333333</v>
      </c>
      <c r="I11" s="94">
        <v>4.666666666666667</v>
      </c>
      <c r="J11" s="88">
        <f t="shared" si="3"/>
        <v>6.5</v>
      </c>
      <c r="K11" s="88">
        <f>'JULY-2020 II '!K11+J11</f>
        <v>47.18611111111111</v>
      </c>
      <c r="L11" s="89">
        <f t="shared" si="0"/>
        <v>6.6479166666666663</v>
      </c>
      <c r="M11" s="89">
        <f t="shared" si="1"/>
        <v>1.3295833333333333</v>
      </c>
      <c r="N11" s="89">
        <f t="shared" si="4"/>
        <v>99.825268817204304</v>
      </c>
      <c r="O11" s="89">
        <f t="shared" si="5"/>
        <v>99.821292562724011</v>
      </c>
      <c r="P11" s="90">
        <f t="shared" si="6"/>
        <v>49.424999999999997</v>
      </c>
      <c r="Q11" s="89">
        <f t="shared" si="2"/>
        <v>9.8849999999999998</v>
      </c>
      <c r="R11" s="89">
        <f t="shared" si="7"/>
        <v>98.731556152927126</v>
      </c>
      <c r="S11" s="89">
        <f t="shared" si="8"/>
        <v>98.671370967741936</v>
      </c>
      <c r="U11" s="96"/>
    </row>
    <row r="12" spans="1:21" s="91" customFormat="1" ht="27.75" customHeight="1" x14ac:dyDescent="0.25">
      <c r="A12" s="85">
        <v>5</v>
      </c>
      <c r="B12" s="85" t="s">
        <v>60</v>
      </c>
      <c r="C12" s="40">
        <v>2</v>
      </c>
      <c r="D12" s="86">
        <v>2</v>
      </c>
      <c r="E12" s="95">
        <v>77</v>
      </c>
      <c r="F12" s="94">
        <v>0.14791666666666667</v>
      </c>
      <c r="G12" s="87">
        <f>'JULY-2020 II '!G12+F12</f>
        <v>0.23402777777777778</v>
      </c>
      <c r="H12" s="94">
        <v>1.4611111111111112</v>
      </c>
      <c r="I12" s="94">
        <v>1.5527777777777778</v>
      </c>
      <c r="J12" s="88">
        <f t="shared" si="3"/>
        <v>3.0138888888888893</v>
      </c>
      <c r="K12" s="88">
        <f>'JULY-2020 II '!K12+J12</f>
        <v>61.668055555555554</v>
      </c>
      <c r="L12" s="89">
        <f t="shared" si="0"/>
        <v>3.161805555555556</v>
      </c>
      <c r="M12" s="89">
        <f t="shared" si="1"/>
        <v>1.580902777777778</v>
      </c>
      <c r="N12" s="89">
        <f t="shared" si="4"/>
        <v>99.797453703703695</v>
      </c>
      <c r="O12" s="89">
        <f t="shared" si="5"/>
        <v>99.787513067502999</v>
      </c>
      <c r="P12" s="90">
        <f t="shared" si="6"/>
        <v>61.90208333333333</v>
      </c>
      <c r="Q12" s="89">
        <f t="shared" si="2"/>
        <v>30.951041666666665</v>
      </c>
      <c r="R12" s="89">
        <f t="shared" si="7"/>
        <v>95.855641427718041</v>
      </c>
      <c r="S12" s="89">
        <f t="shared" si="8"/>
        <v>95.839913754480278</v>
      </c>
    </row>
    <row r="13" spans="1:21" s="91" customFormat="1" ht="27.75" customHeight="1" x14ac:dyDescent="0.25">
      <c r="A13" s="85">
        <v>6</v>
      </c>
      <c r="B13" s="85" t="s">
        <v>61</v>
      </c>
      <c r="C13" s="97">
        <v>2</v>
      </c>
      <c r="D13" s="97">
        <v>2</v>
      </c>
      <c r="E13" s="98">
        <v>75</v>
      </c>
      <c r="F13" s="94">
        <v>0.11319444444444444</v>
      </c>
      <c r="G13" s="87">
        <f>'JULY-2020 II '!G13+F13</f>
        <v>0.23888888888888887</v>
      </c>
      <c r="H13" s="94">
        <v>1.41875</v>
      </c>
      <c r="I13" s="94">
        <v>3.0486111111111112</v>
      </c>
      <c r="J13" s="88">
        <f t="shared" si="3"/>
        <v>4.4673611111111109</v>
      </c>
      <c r="K13" s="88">
        <f>'JULY-2020 II '!K13+J13</f>
        <v>22.142361111111111</v>
      </c>
      <c r="L13" s="89">
        <f t="shared" si="0"/>
        <v>4.5805555555555557</v>
      </c>
      <c r="M13" s="89">
        <f t="shared" si="1"/>
        <v>2.2902777777777779</v>
      </c>
      <c r="N13" s="89">
        <f t="shared" si="4"/>
        <v>99.699774118876945</v>
      </c>
      <c r="O13" s="89">
        <f t="shared" si="5"/>
        <v>99.692166965352442</v>
      </c>
      <c r="P13" s="90">
        <f t="shared" si="6"/>
        <v>22.381249999999998</v>
      </c>
      <c r="Q13" s="89">
        <f t="shared" si="2"/>
        <v>11.190624999999999</v>
      </c>
      <c r="R13" s="89">
        <f t="shared" si="7"/>
        <v>98.511938097371569</v>
      </c>
      <c r="S13" s="89">
        <f t="shared" si="8"/>
        <v>98.495883736559136</v>
      </c>
    </row>
    <row r="14" spans="1:21" s="91" customFormat="1" ht="27.75" customHeight="1" x14ac:dyDescent="0.25">
      <c r="A14" s="85">
        <v>7</v>
      </c>
      <c r="B14" s="85" t="s">
        <v>62</v>
      </c>
      <c r="C14" s="86">
        <v>2</v>
      </c>
      <c r="D14" s="86">
        <v>2</v>
      </c>
      <c r="E14" s="95">
        <v>187</v>
      </c>
      <c r="F14" s="94">
        <v>4.1666666666666664E-2</v>
      </c>
      <c r="G14" s="87">
        <f>'JULY-2020 II '!G14+F14</f>
        <v>0.44374999999999998</v>
      </c>
      <c r="H14" s="94">
        <v>1.2395833333333333</v>
      </c>
      <c r="I14" s="94">
        <v>0.52083333333333337</v>
      </c>
      <c r="J14" s="88">
        <f t="shared" si="3"/>
        <v>1.7604166666666665</v>
      </c>
      <c r="K14" s="88">
        <f>'JULY-2020 II '!K14+J14</f>
        <v>33.067361111111111</v>
      </c>
      <c r="L14" s="89">
        <f t="shared" si="0"/>
        <v>1.8020833333333333</v>
      </c>
      <c r="M14" s="89">
        <f t="shared" si="1"/>
        <v>0.90104166666666663</v>
      </c>
      <c r="N14" s="89">
        <f t="shared" si="4"/>
        <v>99.881692428315404</v>
      </c>
      <c r="O14" s="89">
        <f t="shared" si="5"/>
        <v>99.878892249103941</v>
      </c>
      <c r="P14" s="90">
        <f t="shared" si="6"/>
        <v>33.511111111111113</v>
      </c>
      <c r="Q14" s="89">
        <f t="shared" si="2"/>
        <v>16.755555555555556</v>
      </c>
      <c r="R14" s="89">
        <f t="shared" si="7"/>
        <v>97.777731108124257</v>
      </c>
      <c r="S14" s="89">
        <f t="shared" si="8"/>
        <v>97.747909199522098</v>
      </c>
    </row>
    <row r="15" spans="1:21" s="91" customFormat="1" ht="27.75" customHeight="1" x14ac:dyDescent="0.25">
      <c r="A15" s="85">
        <v>8</v>
      </c>
      <c r="B15" s="85" t="s">
        <v>63</v>
      </c>
      <c r="C15" s="99">
        <v>1</v>
      </c>
      <c r="D15" s="99">
        <v>1</v>
      </c>
      <c r="E15" s="98">
        <v>36</v>
      </c>
      <c r="F15" s="94">
        <v>8.3333333333333329E-2</v>
      </c>
      <c r="G15" s="87">
        <f>'JULY-2020 II '!G15+F15</f>
        <v>0.25</v>
      </c>
      <c r="H15" s="94">
        <v>0.49652777777777773</v>
      </c>
      <c r="I15" s="94">
        <v>0.52777777777777779</v>
      </c>
      <c r="J15" s="88">
        <f t="shared" si="3"/>
        <v>1.0243055555555556</v>
      </c>
      <c r="K15" s="88">
        <f>'JULY-2020 II '!K15+J15</f>
        <v>11.722222222222221</v>
      </c>
      <c r="L15" s="89">
        <f t="shared" si="0"/>
        <v>1.1076388888888888</v>
      </c>
      <c r="M15" s="89">
        <f t="shared" si="1"/>
        <v>1.1076388888888888</v>
      </c>
      <c r="N15" s="89">
        <f t="shared" si="4"/>
        <v>99.862324522102753</v>
      </c>
      <c r="O15" s="89">
        <f t="shared" si="5"/>
        <v>99.851123805256876</v>
      </c>
      <c r="P15" s="90">
        <f t="shared" si="6"/>
        <v>11.972222222222221</v>
      </c>
      <c r="Q15" s="89">
        <f t="shared" si="2"/>
        <v>11.972222222222221</v>
      </c>
      <c r="R15" s="89">
        <f t="shared" si="7"/>
        <v>98.424432497013143</v>
      </c>
      <c r="S15" s="89">
        <f t="shared" si="8"/>
        <v>98.390830346475511</v>
      </c>
    </row>
    <row r="16" spans="1:21" s="91" customFormat="1" ht="27.75" customHeight="1" x14ac:dyDescent="0.25">
      <c r="A16" s="85">
        <v>9</v>
      </c>
      <c r="B16" s="85" t="s">
        <v>64</v>
      </c>
      <c r="C16" s="99">
        <v>1</v>
      </c>
      <c r="D16" s="99">
        <v>1</v>
      </c>
      <c r="E16" s="98">
        <v>6</v>
      </c>
      <c r="F16" s="94">
        <v>0</v>
      </c>
      <c r="G16" s="87">
        <f>'JULY-2020 II '!G16+F16</f>
        <v>0.33333333333333331</v>
      </c>
      <c r="H16" s="94">
        <v>0</v>
      </c>
      <c r="I16" s="94">
        <v>0.52569444444444446</v>
      </c>
      <c r="J16" s="88">
        <f t="shared" si="3"/>
        <v>0.52569444444444446</v>
      </c>
      <c r="K16" s="88">
        <f>'JULY-2020 II '!K16+J16</f>
        <v>5.1715277777777784</v>
      </c>
      <c r="L16" s="89">
        <f t="shared" si="0"/>
        <v>0.52569444444444446</v>
      </c>
      <c r="M16" s="89">
        <f t="shared" si="1"/>
        <v>0.52569444444444446</v>
      </c>
      <c r="N16" s="89">
        <f t="shared" si="4"/>
        <v>99.929342144563932</v>
      </c>
      <c r="O16" s="89">
        <f t="shared" si="5"/>
        <v>99.929342144563932</v>
      </c>
      <c r="P16" s="90">
        <f t="shared" si="6"/>
        <v>5.5048611111111114</v>
      </c>
      <c r="Q16" s="89">
        <f t="shared" si="2"/>
        <v>5.5048611111111114</v>
      </c>
      <c r="R16" s="89">
        <f t="shared" si="7"/>
        <v>99.304902180406202</v>
      </c>
      <c r="S16" s="89">
        <f t="shared" si="8"/>
        <v>99.260099313022707</v>
      </c>
    </row>
    <row r="17" spans="1:19" s="91" customFormat="1" ht="27.75" customHeight="1" x14ac:dyDescent="0.25">
      <c r="A17" s="85">
        <v>10</v>
      </c>
      <c r="B17" s="85" t="s">
        <v>65</v>
      </c>
      <c r="C17" s="99">
        <v>1</v>
      </c>
      <c r="D17" s="99">
        <v>1</v>
      </c>
      <c r="E17" s="98">
        <v>68</v>
      </c>
      <c r="F17" s="94">
        <v>0.1875</v>
      </c>
      <c r="G17" s="87">
        <f>'JULY-2020 II '!G17+F17</f>
        <v>0.21180555555555555</v>
      </c>
      <c r="H17" s="94">
        <v>0.73611111111111116</v>
      </c>
      <c r="I17" s="94">
        <v>0.55555555555555558</v>
      </c>
      <c r="J17" s="88">
        <f t="shared" si="3"/>
        <v>1.2916666666666667</v>
      </c>
      <c r="K17" s="88">
        <f>'JULY-2020 II '!K17+J17</f>
        <v>7.6951388888888888</v>
      </c>
      <c r="L17" s="89">
        <f t="shared" si="0"/>
        <v>1.4791666666666667</v>
      </c>
      <c r="M17" s="89">
        <f t="shared" si="1"/>
        <v>1.4791666666666667</v>
      </c>
      <c r="N17" s="89">
        <f t="shared" si="4"/>
        <v>99.8263888888889</v>
      </c>
      <c r="O17" s="89">
        <f t="shared" si="5"/>
        <v>99.801187275985669</v>
      </c>
      <c r="P17" s="90">
        <f t="shared" si="6"/>
        <v>7.9069444444444441</v>
      </c>
      <c r="Q17" s="89">
        <f t="shared" si="2"/>
        <v>7.9069444444444441</v>
      </c>
      <c r="R17" s="89">
        <f t="shared" si="7"/>
        <v>98.965707138590204</v>
      </c>
      <c r="S17" s="89">
        <f t="shared" si="8"/>
        <v>98.937238649940269</v>
      </c>
    </row>
    <row r="18" spans="1:19" s="91" customFormat="1" ht="27.75" customHeight="1" x14ac:dyDescent="0.25">
      <c r="A18" s="85">
        <v>11</v>
      </c>
      <c r="B18" s="85" t="s">
        <v>66</v>
      </c>
      <c r="C18" s="99">
        <v>1</v>
      </c>
      <c r="D18" s="99">
        <v>1</v>
      </c>
      <c r="E18" s="98">
        <v>52</v>
      </c>
      <c r="F18" s="94">
        <v>0.19097222222222221</v>
      </c>
      <c r="G18" s="87">
        <f>'JULY-2020 II '!G18+F18</f>
        <v>0.94097222222222221</v>
      </c>
      <c r="H18" s="94">
        <v>0.67013888888888884</v>
      </c>
      <c r="I18" s="94">
        <v>1.0694444444444444</v>
      </c>
      <c r="J18" s="88">
        <f t="shared" si="3"/>
        <v>1.7395833333333333</v>
      </c>
      <c r="K18" s="88">
        <f>'JULY-2020 II '!K18+J18</f>
        <v>9.4930555555555554</v>
      </c>
      <c r="L18" s="89">
        <f t="shared" si="0"/>
        <v>1.9305555555555554</v>
      </c>
      <c r="M18" s="89">
        <f t="shared" si="1"/>
        <v>1.9305555555555554</v>
      </c>
      <c r="N18" s="89">
        <f t="shared" si="4"/>
        <v>99.766185035842298</v>
      </c>
      <c r="O18" s="89">
        <f t="shared" si="5"/>
        <v>99.740516726403825</v>
      </c>
      <c r="P18" s="90">
        <f t="shared" si="6"/>
        <v>10.434027777777777</v>
      </c>
      <c r="Q18" s="89">
        <f t="shared" si="2"/>
        <v>10.434027777777777</v>
      </c>
      <c r="R18" s="89">
        <f t="shared" si="7"/>
        <v>98.724051672640385</v>
      </c>
      <c r="S18" s="89">
        <f t="shared" si="8"/>
        <v>98.597576911589002</v>
      </c>
    </row>
    <row r="19" spans="1:19" s="91" customFormat="1" ht="27.75" customHeight="1" x14ac:dyDescent="0.25">
      <c r="A19" s="85">
        <v>12</v>
      </c>
      <c r="B19" s="85" t="s">
        <v>67</v>
      </c>
      <c r="C19" s="99">
        <v>5</v>
      </c>
      <c r="D19" s="99">
        <v>5</v>
      </c>
      <c r="E19" s="98">
        <v>205</v>
      </c>
      <c r="F19" s="94">
        <v>0.27083333333333331</v>
      </c>
      <c r="G19" s="87">
        <f>'JULY-2020 II '!G19+F19</f>
        <v>1.0347222222222221</v>
      </c>
      <c r="H19" s="94">
        <v>2.2777777777777777</v>
      </c>
      <c r="I19" s="94">
        <v>2.6631944444444442</v>
      </c>
      <c r="J19" s="88">
        <f t="shared" si="3"/>
        <v>4.9409722222222214</v>
      </c>
      <c r="K19" s="88">
        <f>'JULY-2020 II '!K19+J19</f>
        <v>14.270833333333332</v>
      </c>
      <c r="L19" s="89">
        <f t="shared" si="0"/>
        <v>5.2118055555555545</v>
      </c>
      <c r="M19" s="89">
        <f t="shared" si="1"/>
        <v>1.0423611111111108</v>
      </c>
      <c r="N19" s="89">
        <f t="shared" si="4"/>
        <v>99.867178166069294</v>
      </c>
      <c r="O19" s="89">
        <f t="shared" si="5"/>
        <v>99.859897700119475</v>
      </c>
      <c r="P19" s="90">
        <f t="shared" si="6"/>
        <v>15.305555555555554</v>
      </c>
      <c r="Q19" s="89">
        <f t="shared" si="2"/>
        <v>3.0611111111111109</v>
      </c>
      <c r="R19" s="89">
        <f t="shared" si="7"/>
        <v>99.616375448028677</v>
      </c>
      <c r="S19" s="89">
        <f t="shared" si="8"/>
        <v>99.588560334528069</v>
      </c>
    </row>
    <row r="20" spans="1:19" s="91" customFormat="1" ht="27.75" customHeight="1" x14ac:dyDescent="0.3">
      <c r="A20" s="85">
        <v>13</v>
      </c>
      <c r="B20" s="85" t="s">
        <v>68</v>
      </c>
      <c r="C20" s="100">
        <v>1</v>
      </c>
      <c r="D20" s="86">
        <v>1</v>
      </c>
      <c r="E20" s="92">
        <v>50</v>
      </c>
      <c r="F20" s="93">
        <v>0</v>
      </c>
      <c r="G20" s="87">
        <f>'JULY-2020 II '!G20+F20</f>
        <v>1.0833333333333333</v>
      </c>
      <c r="H20" s="93">
        <v>0.73611111111111116</v>
      </c>
      <c r="I20" s="93">
        <v>0.10069444444444443</v>
      </c>
      <c r="J20" s="88">
        <f t="shared" si="3"/>
        <v>0.83680555555555558</v>
      </c>
      <c r="K20" s="88">
        <f>'JULY-2020 II '!K20+J20</f>
        <v>24.284722222222221</v>
      </c>
      <c r="L20" s="89">
        <f t="shared" si="0"/>
        <v>0.83680555555555558</v>
      </c>
      <c r="M20" s="89">
        <f t="shared" si="1"/>
        <v>0.83680555555555558</v>
      </c>
      <c r="N20" s="89">
        <f t="shared" si="4"/>
        <v>99.88752613500597</v>
      </c>
      <c r="O20" s="89">
        <f t="shared" si="5"/>
        <v>99.88752613500597</v>
      </c>
      <c r="P20" s="90">
        <f t="shared" si="6"/>
        <v>25.368055555555554</v>
      </c>
      <c r="Q20" s="89">
        <f t="shared" si="2"/>
        <v>25.368055555555554</v>
      </c>
      <c r="R20" s="89">
        <f t="shared" si="7"/>
        <v>96.735924432497029</v>
      </c>
      <c r="S20" s="89">
        <f t="shared" si="8"/>
        <v>96.590315113500608</v>
      </c>
    </row>
    <row r="21" spans="1:19" s="91" customFormat="1" ht="27.75" customHeight="1" x14ac:dyDescent="0.3">
      <c r="A21" s="85">
        <v>14</v>
      </c>
      <c r="B21" s="85" t="s">
        <v>69</v>
      </c>
      <c r="C21" s="100">
        <v>1</v>
      </c>
      <c r="D21" s="86">
        <v>1</v>
      </c>
      <c r="E21" s="92">
        <v>27</v>
      </c>
      <c r="F21" s="93">
        <v>0</v>
      </c>
      <c r="G21" s="87">
        <f>'JULY-2020 II '!G21+F21</f>
        <v>1.3125</v>
      </c>
      <c r="H21" s="93">
        <v>0.18402777777777779</v>
      </c>
      <c r="I21" s="93">
        <v>0.36805555555555558</v>
      </c>
      <c r="J21" s="88">
        <f t="shared" si="3"/>
        <v>0.55208333333333337</v>
      </c>
      <c r="K21" s="88">
        <f>'JULY-2020 II '!K21+J21</f>
        <v>5.6249999999999991</v>
      </c>
      <c r="L21" s="89">
        <f t="shared" si="0"/>
        <v>0.55208333333333337</v>
      </c>
      <c r="M21" s="89">
        <f t="shared" si="1"/>
        <v>0.55208333333333337</v>
      </c>
      <c r="N21" s="89">
        <f t="shared" si="4"/>
        <v>99.925795250896059</v>
      </c>
      <c r="O21" s="89">
        <f t="shared" si="5"/>
        <v>99.925795250896059</v>
      </c>
      <c r="P21" s="90">
        <f t="shared" si="6"/>
        <v>6.9374999999999991</v>
      </c>
      <c r="Q21" s="89">
        <f t="shared" si="2"/>
        <v>6.9374999999999991</v>
      </c>
      <c r="R21" s="89">
        <f t="shared" si="7"/>
        <v>99.243951612903231</v>
      </c>
      <c r="S21" s="89">
        <f t="shared" si="8"/>
        <v>99.067540322580641</v>
      </c>
    </row>
    <row r="22" spans="1:19" s="91" customFormat="1" ht="27.75" customHeight="1" x14ac:dyDescent="0.3">
      <c r="A22" s="85">
        <v>15</v>
      </c>
      <c r="B22" s="85" t="s">
        <v>70</v>
      </c>
      <c r="C22" s="100">
        <v>2</v>
      </c>
      <c r="D22" s="86">
        <v>2</v>
      </c>
      <c r="E22" s="92">
        <v>145</v>
      </c>
      <c r="F22" s="93">
        <v>0.16874999999999998</v>
      </c>
      <c r="G22" s="87">
        <f>'JULY-2020 II '!G22+F22</f>
        <v>1.48125</v>
      </c>
      <c r="H22" s="93">
        <v>1.2951388888888888</v>
      </c>
      <c r="I22" s="93">
        <v>2.8986111111111108</v>
      </c>
      <c r="J22" s="88">
        <f t="shared" si="3"/>
        <v>4.1937499999999996</v>
      </c>
      <c r="K22" s="88">
        <f>'JULY-2020 II '!K22+J22</f>
        <v>7.9923611111111104</v>
      </c>
      <c r="L22" s="89">
        <f t="shared" si="0"/>
        <v>4.3624999999999998</v>
      </c>
      <c r="M22" s="89">
        <f t="shared" si="1"/>
        <v>2.1812499999999999</v>
      </c>
      <c r="N22" s="89">
        <f t="shared" si="4"/>
        <v>99.718161962365599</v>
      </c>
      <c r="O22" s="89">
        <f t="shared" si="5"/>
        <v>99.706821236559136</v>
      </c>
      <c r="P22" s="90">
        <f t="shared" si="6"/>
        <v>9.4736111111111097</v>
      </c>
      <c r="Q22" s="89">
        <f t="shared" si="2"/>
        <v>4.7368055555555548</v>
      </c>
      <c r="R22" s="89">
        <f t="shared" si="7"/>
        <v>99.462878957586611</v>
      </c>
      <c r="S22" s="89">
        <f t="shared" si="8"/>
        <v>99.363332586618881</v>
      </c>
    </row>
    <row r="23" spans="1:19" s="91" customFormat="1" ht="27.75" customHeight="1" x14ac:dyDescent="0.25">
      <c r="A23" s="85">
        <v>16</v>
      </c>
      <c r="B23" s="85" t="s">
        <v>71</v>
      </c>
      <c r="C23" s="31">
        <v>4</v>
      </c>
      <c r="D23" s="86">
        <v>4</v>
      </c>
      <c r="E23" s="101">
        <v>87</v>
      </c>
      <c r="F23" s="102">
        <v>0.4</v>
      </c>
      <c r="G23" s="87">
        <f>'JULY-2020 II '!G23+F23</f>
        <v>1.9000000000000004</v>
      </c>
      <c r="H23" s="102">
        <v>0.8</v>
      </c>
      <c r="I23" s="102">
        <v>0.92</v>
      </c>
      <c r="J23" s="88">
        <f t="shared" si="3"/>
        <v>1.7200000000000002</v>
      </c>
      <c r="K23" s="88">
        <f>'JULY-2020 II '!K23+J23</f>
        <v>15.74013888888889</v>
      </c>
      <c r="L23" s="89">
        <f t="shared" si="0"/>
        <v>2.12</v>
      </c>
      <c r="M23" s="89">
        <f t="shared" si="1"/>
        <v>0.53</v>
      </c>
      <c r="N23" s="89">
        <f t="shared" si="4"/>
        <v>99.942204301075279</v>
      </c>
      <c r="O23" s="89">
        <f t="shared" si="5"/>
        <v>99.928763440860209</v>
      </c>
      <c r="P23" s="90">
        <f t="shared" si="6"/>
        <v>17.640138888888892</v>
      </c>
      <c r="Q23" s="89">
        <f t="shared" si="2"/>
        <v>4.4100347222222229</v>
      </c>
      <c r="R23" s="89">
        <f t="shared" si="7"/>
        <v>99.471097483572279</v>
      </c>
      <c r="S23" s="89">
        <f t="shared" si="8"/>
        <v>99.407253397550775</v>
      </c>
    </row>
    <row r="24" spans="1:19" s="91" customFormat="1" ht="27.75" customHeight="1" x14ac:dyDescent="0.25">
      <c r="A24" s="85">
        <v>17</v>
      </c>
      <c r="B24" s="85" t="s">
        <v>72</v>
      </c>
      <c r="C24" s="40">
        <v>2</v>
      </c>
      <c r="D24" s="86">
        <v>2</v>
      </c>
      <c r="E24" s="101">
        <v>55</v>
      </c>
      <c r="F24" s="102">
        <v>0.3</v>
      </c>
      <c r="G24" s="87">
        <f>'JULY-2020 II '!G24+F24</f>
        <v>1.2369444444444444</v>
      </c>
      <c r="H24" s="102">
        <v>0.4</v>
      </c>
      <c r="I24" s="102">
        <v>0.5</v>
      </c>
      <c r="J24" s="88">
        <f t="shared" si="3"/>
        <v>0.9</v>
      </c>
      <c r="K24" s="88">
        <f>'JULY-2020 II '!K24+J24</f>
        <v>5.5419444444444448</v>
      </c>
      <c r="L24" s="89">
        <f t="shared" si="0"/>
        <v>1.2</v>
      </c>
      <c r="M24" s="89">
        <f t="shared" si="1"/>
        <v>0.6</v>
      </c>
      <c r="N24" s="89">
        <f t="shared" si="4"/>
        <v>99.939516129032242</v>
      </c>
      <c r="O24" s="89">
        <f t="shared" si="5"/>
        <v>99.91935483870968</v>
      </c>
      <c r="P24" s="90">
        <f t="shared" si="6"/>
        <v>6.778888888888889</v>
      </c>
      <c r="Q24" s="89">
        <f t="shared" si="2"/>
        <v>3.3894444444444445</v>
      </c>
      <c r="R24" s="89">
        <f t="shared" si="7"/>
        <v>99.627557497013143</v>
      </c>
      <c r="S24" s="89">
        <f t="shared" si="8"/>
        <v>99.544429510155325</v>
      </c>
    </row>
    <row r="25" spans="1:19" s="91" customFormat="1" ht="27.75" customHeight="1" x14ac:dyDescent="0.25">
      <c r="A25" s="85">
        <v>18</v>
      </c>
      <c r="B25" s="85" t="s">
        <v>73</v>
      </c>
      <c r="C25" s="31">
        <v>6</v>
      </c>
      <c r="D25" s="86">
        <v>6</v>
      </c>
      <c r="E25" s="95">
        <v>96</v>
      </c>
      <c r="F25" s="102">
        <v>0.5</v>
      </c>
      <c r="G25" s="87">
        <f>'JULY-2020 II '!G25+F25</f>
        <v>0.94694444444444437</v>
      </c>
      <c r="H25" s="102">
        <v>0.9</v>
      </c>
      <c r="I25" s="102">
        <v>1.1000000000000001</v>
      </c>
      <c r="J25" s="88">
        <f t="shared" si="3"/>
        <v>2</v>
      </c>
      <c r="K25" s="88">
        <f>'JULY-2020 II '!K25+J25</f>
        <v>4.6294444444444443</v>
      </c>
      <c r="L25" s="89">
        <f t="shared" si="0"/>
        <v>2.5</v>
      </c>
      <c r="M25" s="89">
        <f t="shared" si="1"/>
        <v>0.41666666666666669</v>
      </c>
      <c r="N25" s="89">
        <f t="shared" si="4"/>
        <v>99.95519713261649</v>
      </c>
      <c r="O25" s="89">
        <f t="shared" si="5"/>
        <v>99.943996415770613</v>
      </c>
      <c r="P25" s="90">
        <f t="shared" si="6"/>
        <v>5.5763888888888884</v>
      </c>
      <c r="Q25" s="89">
        <f t="shared" si="2"/>
        <v>0.92939814814814803</v>
      </c>
      <c r="R25" s="89">
        <f t="shared" si="7"/>
        <v>99.896293807248099</v>
      </c>
      <c r="S25" s="89">
        <f t="shared" si="8"/>
        <v>99.875080894066116</v>
      </c>
    </row>
    <row r="26" spans="1:19" s="91" customFormat="1" ht="27.75" customHeight="1" x14ac:dyDescent="0.25">
      <c r="A26" s="85">
        <v>19</v>
      </c>
      <c r="B26" s="85" t="s">
        <v>74</v>
      </c>
      <c r="C26" s="31">
        <v>5</v>
      </c>
      <c r="D26" s="31">
        <v>5</v>
      </c>
      <c r="E26" s="40">
        <v>185</v>
      </c>
      <c r="F26" s="103">
        <v>6.9444444444444441E-3</v>
      </c>
      <c r="G26" s="87">
        <f>'JULY-2020 II '!G26+F26</f>
        <v>1.4986111111111111</v>
      </c>
      <c r="H26" s="103">
        <v>2.0972222222222223</v>
      </c>
      <c r="I26" s="103">
        <v>2.2444444444444445</v>
      </c>
      <c r="J26" s="88">
        <f t="shared" si="3"/>
        <v>4.3416666666666668</v>
      </c>
      <c r="K26" s="88">
        <f>'JULY-2020 II '!K26+J26</f>
        <v>10.09888888888889</v>
      </c>
      <c r="L26" s="89">
        <f t="shared" si="0"/>
        <v>4.3486111111111114</v>
      </c>
      <c r="M26" s="89">
        <f t="shared" si="1"/>
        <v>0.86972222222222229</v>
      </c>
      <c r="N26" s="89">
        <f t="shared" si="4"/>
        <v>99.883288530465947</v>
      </c>
      <c r="O26" s="89">
        <f t="shared" si="5"/>
        <v>99.883101851851848</v>
      </c>
      <c r="P26" s="90">
        <f t="shared" si="6"/>
        <v>11.597500000000002</v>
      </c>
      <c r="Q26" s="89">
        <f t="shared" si="2"/>
        <v>2.3195000000000006</v>
      </c>
      <c r="R26" s="89">
        <f t="shared" si="7"/>
        <v>99.728524492234172</v>
      </c>
      <c r="S26" s="89">
        <f t="shared" si="8"/>
        <v>99.688239247311827</v>
      </c>
    </row>
    <row r="27" spans="1:19" s="91" customFormat="1" ht="27.75" customHeight="1" x14ac:dyDescent="0.25">
      <c r="A27" s="85">
        <v>20</v>
      </c>
      <c r="B27" s="85" t="s">
        <v>75</v>
      </c>
      <c r="C27" s="31">
        <v>2</v>
      </c>
      <c r="D27" s="32">
        <v>2</v>
      </c>
      <c r="E27" s="41">
        <v>192</v>
      </c>
      <c r="F27" s="104">
        <v>0.15416666666666667</v>
      </c>
      <c r="G27" s="87">
        <f>'JULY-2020 II '!G27+F27</f>
        <v>0.92222222222222228</v>
      </c>
      <c r="H27" s="104">
        <v>1.0729166666666667</v>
      </c>
      <c r="I27" s="104">
        <v>2.0229166666666667</v>
      </c>
      <c r="J27" s="88">
        <f t="shared" si="3"/>
        <v>3.0958333333333332</v>
      </c>
      <c r="K27" s="88">
        <f>'JULY-2020 II '!K27+J27</f>
        <v>27.952083333333334</v>
      </c>
      <c r="L27" s="89">
        <f t="shared" si="0"/>
        <v>3.25</v>
      </c>
      <c r="M27" s="89">
        <f t="shared" si="1"/>
        <v>1.625</v>
      </c>
      <c r="N27" s="89">
        <f t="shared" si="4"/>
        <v>99.791946684587813</v>
      </c>
      <c r="O27" s="89">
        <f t="shared" si="5"/>
        <v>99.781586021505376</v>
      </c>
      <c r="P27" s="90">
        <f t="shared" si="6"/>
        <v>28.874305555555555</v>
      </c>
      <c r="Q27" s="89">
        <f t="shared" si="2"/>
        <v>14.437152777777778</v>
      </c>
      <c r="R27" s="89">
        <f t="shared" si="7"/>
        <v>98.121499775985669</v>
      </c>
      <c r="S27" s="89">
        <f t="shared" si="8"/>
        <v>98.05952247610513</v>
      </c>
    </row>
    <row r="28" spans="1:19" s="91" customFormat="1" ht="27.75" customHeight="1" x14ac:dyDescent="0.25">
      <c r="A28" s="85">
        <v>21</v>
      </c>
      <c r="B28" s="85" t="s">
        <v>76</v>
      </c>
      <c r="C28" s="86">
        <v>1</v>
      </c>
      <c r="D28" s="32">
        <v>1</v>
      </c>
      <c r="E28" s="41">
        <v>134</v>
      </c>
      <c r="F28" s="104">
        <v>0</v>
      </c>
      <c r="G28" s="87">
        <f>'JULY-2020 II '!G28+F28</f>
        <v>0.58472222222222225</v>
      </c>
      <c r="H28" s="104">
        <v>0.31944444444444448</v>
      </c>
      <c r="I28" s="104">
        <v>1.0284722222222222</v>
      </c>
      <c r="J28" s="88">
        <f t="shared" si="3"/>
        <v>1.3479166666666667</v>
      </c>
      <c r="K28" s="88">
        <f>'JULY-2020 II '!K28+J28</f>
        <v>12.202083333333333</v>
      </c>
      <c r="L28" s="89">
        <f t="shared" si="0"/>
        <v>1.3479166666666667</v>
      </c>
      <c r="M28" s="89">
        <f t="shared" si="1"/>
        <v>1.3479166666666667</v>
      </c>
      <c r="N28" s="89">
        <f t="shared" si="4"/>
        <v>99.818828405017911</v>
      </c>
      <c r="O28" s="89">
        <f t="shared" si="5"/>
        <v>99.818828405017911</v>
      </c>
      <c r="P28" s="90">
        <f t="shared" si="6"/>
        <v>12.786805555555555</v>
      </c>
      <c r="Q28" s="89">
        <f t="shared" si="2"/>
        <v>12.786805555555555</v>
      </c>
      <c r="R28" s="89">
        <f t="shared" si="7"/>
        <v>98.359935035842298</v>
      </c>
      <c r="S28" s="89">
        <f t="shared" si="8"/>
        <v>98.281343339307043</v>
      </c>
    </row>
    <row r="29" spans="1:19" s="91" customFormat="1" ht="27.75" customHeight="1" x14ac:dyDescent="0.25">
      <c r="A29" s="85">
        <v>22</v>
      </c>
      <c r="B29" s="85" t="s">
        <v>77</v>
      </c>
      <c r="C29" s="86">
        <v>2</v>
      </c>
      <c r="D29" s="32">
        <v>2</v>
      </c>
      <c r="E29" s="41">
        <v>124</v>
      </c>
      <c r="F29" s="104">
        <v>1.34375</v>
      </c>
      <c r="G29" s="87">
        <f>'JULY-2020 II '!G29+F29</f>
        <v>1.34375</v>
      </c>
      <c r="H29" s="104">
        <v>1.2951388888888888</v>
      </c>
      <c r="I29" s="104">
        <v>3.4930555555555554</v>
      </c>
      <c r="J29" s="88">
        <f t="shared" si="3"/>
        <v>4.7881944444444446</v>
      </c>
      <c r="K29" s="88">
        <f>'JULY-2020 II '!K29+J29</f>
        <v>11.196527777777778</v>
      </c>
      <c r="L29" s="89">
        <f t="shared" si="0"/>
        <v>6.1319444444444446</v>
      </c>
      <c r="M29" s="89">
        <f t="shared" si="1"/>
        <v>3.0659722222222223</v>
      </c>
      <c r="N29" s="89">
        <f t="shared" si="4"/>
        <v>99.678212738948631</v>
      </c>
      <c r="O29" s="89">
        <f t="shared" si="5"/>
        <v>99.587906959378742</v>
      </c>
      <c r="P29" s="90">
        <f t="shared" si="6"/>
        <v>12.540277777777778</v>
      </c>
      <c r="Q29" s="89">
        <f t="shared" si="2"/>
        <v>6.2701388888888889</v>
      </c>
      <c r="R29" s="89">
        <f t="shared" si="7"/>
        <v>99.247545176224605</v>
      </c>
      <c r="S29" s="89">
        <f t="shared" si="8"/>
        <v>99.157239396654717</v>
      </c>
    </row>
    <row r="30" spans="1:19" s="91" customFormat="1" ht="27.75" customHeight="1" x14ac:dyDescent="0.25">
      <c r="A30" s="85">
        <v>23</v>
      </c>
      <c r="B30" s="85" t="s">
        <v>78</v>
      </c>
      <c r="C30" s="86">
        <v>1</v>
      </c>
      <c r="D30" s="40">
        <v>1</v>
      </c>
      <c r="E30" s="40">
        <v>138</v>
      </c>
      <c r="F30" s="103">
        <v>0.13749999999999998</v>
      </c>
      <c r="G30" s="87">
        <f>'JULY-2020 II '!G30+F30</f>
        <v>0.8354166666666667</v>
      </c>
      <c r="H30" s="103">
        <v>1.3840277777777779</v>
      </c>
      <c r="I30" s="103">
        <v>0.56597222222222221</v>
      </c>
      <c r="J30" s="88">
        <f t="shared" si="3"/>
        <v>1.9500000000000002</v>
      </c>
      <c r="K30" s="88">
        <f>'JULY-2020 II '!K30+J30</f>
        <v>12.446527777777778</v>
      </c>
      <c r="L30" s="89">
        <f t="shared" si="0"/>
        <v>2.0875000000000004</v>
      </c>
      <c r="M30" s="89">
        <f t="shared" si="1"/>
        <v>2.0875000000000004</v>
      </c>
      <c r="N30" s="89">
        <f t="shared" si="4"/>
        <v>99.737903225806448</v>
      </c>
      <c r="O30" s="89">
        <f t="shared" si="5"/>
        <v>99.719422043010752</v>
      </c>
      <c r="P30" s="90">
        <f t="shared" si="6"/>
        <v>13.281944444444445</v>
      </c>
      <c r="Q30" s="89">
        <f t="shared" si="2"/>
        <v>13.281944444444445</v>
      </c>
      <c r="R30" s="89">
        <f t="shared" si="7"/>
        <v>98.327079599761063</v>
      </c>
      <c r="S30" s="89">
        <f t="shared" si="8"/>
        <v>98.214792413381133</v>
      </c>
    </row>
    <row r="31" spans="1:19" s="91" customFormat="1" ht="27.75" customHeight="1" x14ac:dyDescent="0.25">
      <c r="A31" s="85">
        <v>24</v>
      </c>
      <c r="B31" s="85" t="s">
        <v>79</v>
      </c>
      <c r="C31" s="86">
        <v>4</v>
      </c>
      <c r="D31" s="86">
        <v>4</v>
      </c>
      <c r="E31" s="95">
        <v>593</v>
      </c>
      <c r="F31" s="105">
        <v>0</v>
      </c>
      <c r="G31" s="87">
        <f>'JULY-2020 II '!G31+F31</f>
        <v>0.56111111111111145</v>
      </c>
      <c r="H31" s="105">
        <v>10.711805555555555</v>
      </c>
      <c r="I31" s="105">
        <v>2.6701388888888888</v>
      </c>
      <c r="J31" s="88">
        <f t="shared" si="3"/>
        <v>13.381944444444445</v>
      </c>
      <c r="K31" s="88">
        <f>'JULY-2020 II '!K31+J31</f>
        <v>21.361805555555556</v>
      </c>
      <c r="L31" s="89">
        <f t="shared" si="0"/>
        <v>13.381944444444445</v>
      </c>
      <c r="M31" s="89">
        <f t="shared" si="1"/>
        <v>3.3454861111111112</v>
      </c>
      <c r="N31" s="89">
        <f t="shared" si="4"/>
        <v>99.550337888291523</v>
      </c>
      <c r="O31" s="89">
        <f t="shared" si="5"/>
        <v>99.550337888291523</v>
      </c>
      <c r="P31" s="90">
        <f t="shared" si="6"/>
        <v>21.922916666666666</v>
      </c>
      <c r="Q31" s="89">
        <f t="shared" si="2"/>
        <v>5.4807291666666664</v>
      </c>
      <c r="R31" s="89">
        <f t="shared" si="7"/>
        <v>99.282197393966541</v>
      </c>
      <c r="S31" s="89">
        <f t="shared" si="8"/>
        <v>99.263342853942646</v>
      </c>
    </row>
    <row r="32" spans="1:19" s="91" customFormat="1" ht="27.75" customHeight="1" x14ac:dyDescent="0.25">
      <c r="A32" s="85">
        <v>25</v>
      </c>
      <c r="B32" s="85" t="s">
        <v>80</v>
      </c>
      <c r="C32" s="86">
        <v>3</v>
      </c>
      <c r="D32" s="86">
        <v>3</v>
      </c>
      <c r="E32" s="95">
        <v>319</v>
      </c>
      <c r="F32" s="105">
        <v>0.63194444444444442</v>
      </c>
      <c r="G32" s="87">
        <f>'JULY-2020 II '!G32+F32</f>
        <v>0.96180555555555558</v>
      </c>
      <c r="H32" s="105">
        <v>5.4569444444444448</v>
      </c>
      <c r="I32" s="105">
        <v>1.33125</v>
      </c>
      <c r="J32" s="88">
        <f t="shared" si="3"/>
        <v>6.7881944444444446</v>
      </c>
      <c r="K32" s="88">
        <f>'JULY-2020 II '!K32+J32</f>
        <v>42.52349537037037</v>
      </c>
      <c r="L32" s="89">
        <f t="shared" si="0"/>
        <v>7.4201388888888893</v>
      </c>
      <c r="M32" s="89">
        <f t="shared" si="1"/>
        <v>2.4733796296296298</v>
      </c>
      <c r="N32" s="89">
        <f t="shared" si="4"/>
        <v>99.695869424532063</v>
      </c>
      <c r="O32" s="89">
        <f t="shared" si="5"/>
        <v>99.667556501393875</v>
      </c>
      <c r="P32" s="90">
        <f t="shared" si="6"/>
        <v>43.485300925925927</v>
      </c>
      <c r="Q32" s="89">
        <f t="shared" si="2"/>
        <v>14.495100308641975</v>
      </c>
      <c r="R32" s="89">
        <f t="shared" si="7"/>
        <v>98.094825476237887</v>
      </c>
      <c r="S32" s="89">
        <f t="shared" si="8"/>
        <v>98.051733829483609</v>
      </c>
    </row>
    <row r="33" spans="1:19" s="91" customFormat="1" ht="27.75" customHeight="1" x14ac:dyDescent="0.25">
      <c r="A33" s="85">
        <v>26</v>
      </c>
      <c r="B33" s="106" t="s">
        <v>81</v>
      </c>
      <c r="C33" s="31">
        <v>3</v>
      </c>
      <c r="D33" s="107">
        <v>3</v>
      </c>
      <c r="E33" s="108">
        <v>109</v>
      </c>
      <c r="F33" s="109">
        <v>0</v>
      </c>
      <c r="G33" s="87">
        <f>'JULY-2020 II '!G33+F33</f>
        <v>0</v>
      </c>
      <c r="H33" s="94">
        <v>0.85416666666666663</v>
      </c>
      <c r="I33" s="94">
        <v>1.0208333333333333</v>
      </c>
      <c r="J33" s="88">
        <f t="shared" si="3"/>
        <v>1.875</v>
      </c>
      <c r="K33" s="88">
        <f>'JULY-2020 II '!K33+J33</f>
        <v>33.118055555555557</v>
      </c>
      <c r="L33" s="89">
        <f t="shared" si="0"/>
        <v>1.875</v>
      </c>
      <c r="M33" s="89">
        <f t="shared" si="1"/>
        <v>0.625</v>
      </c>
      <c r="N33" s="89">
        <f t="shared" si="4"/>
        <v>99.915994623655919</v>
      </c>
      <c r="O33" s="89">
        <f t="shared" si="5"/>
        <v>99.915994623655919</v>
      </c>
      <c r="P33" s="90">
        <f t="shared" si="6"/>
        <v>33.118055555555557</v>
      </c>
      <c r="Q33" s="89">
        <f t="shared" si="2"/>
        <v>11.039351851851853</v>
      </c>
      <c r="R33" s="89">
        <f t="shared" si="7"/>
        <v>98.516216148944636</v>
      </c>
      <c r="S33" s="89">
        <f t="shared" si="8"/>
        <v>98.516216148944636</v>
      </c>
    </row>
    <row r="34" spans="1:19" s="91" customFormat="1" ht="27.75" customHeight="1" x14ac:dyDescent="0.25">
      <c r="A34" s="85">
        <v>27</v>
      </c>
      <c r="B34" s="85" t="s">
        <v>82</v>
      </c>
      <c r="C34" s="31">
        <v>2</v>
      </c>
      <c r="D34" s="86">
        <v>2</v>
      </c>
      <c r="E34" s="95">
        <v>137</v>
      </c>
      <c r="F34" s="94">
        <v>0</v>
      </c>
      <c r="G34" s="87">
        <f>'JULY-2020 II '!G34+F34</f>
        <v>0</v>
      </c>
      <c r="H34" s="94">
        <v>1.46875</v>
      </c>
      <c r="I34" s="94">
        <v>1.3402777777777777</v>
      </c>
      <c r="J34" s="88">
        <f t="shared" si="3"/>
        <v>2.8090277777777777</v>
      </c>
      <c r="K34" s="88">
        <f>'JULY-2020 II '!K34+J34</f>
        <v>52.243749999999999</v>
      </c>
      <c r="L34" s="89">
        <f t="shared" si="0"/>
        <v>2.8090277777777777</v>
      </c>
      <c r="M34" s="89">
        <f t="shared" si="1"/>
        <v>1.4045138888888888</v>
      </c>
      <c r="N34" s="89">
        <f t="shared" si="4"/>
        <v>99.811221251493421</v>
      </c>
      <c r="O34" s="89">
        <f t="shared" si="5"/>
        <v>99.811221251493421</v>
      </c>
      <c r="P34" s="90">
        <f t="shared" si="6"/>
        <v>52.243749999999999</v>
      </c>
      <c r="Q34" s="89">
        <f t="shared" si="2"/>
        <v>26.121874999999999</v>
      </c>
      <c r="R34" s="89">
        <f t="shared" si="7"/>
        <v>96.488995295698913</v>
      </c>
      <c r="S34" s="89">
        <f t="shared" si="8"/>
        <v>96.488995295698928</v>
      </c>
    </row>
    <row r="35" spans="1:19" s="91" customFormat="1" ht="27.75" customHeight="1" x14ac:dyDescent="0.25">
      <c r="A35" s="85">
        <v>28</v>
      </c>
      <c r="B35" s="85" t="s">
        <v>83</v>
      </c>
      <c r="C35" s="86">
        <v>6</v>
      </c>
      <c r="D35" s="86">
        <v>6</v>
      </c>
      <c r="E35" s="95">
        <v>252</v>
      </c>
      <c r="F35" s="94">
        <v>0.8125</v>
      </c>
      <c r="G35" s="87">
        <f>'JULY-2020 II '!G35+F35</f>
        <v>0.8125</v>
      </c>
      <c r="H35" s="94">
        <v>3.2611111111111111</v>
      </c>
      <c r="I35" s="94">
        <v>2.2680555555555553</v>
      </c>
      <c r="J35" s="88">
        <f t="shared" si="3"/>
        <v>5.5291666666666668</v>
      </c>
      <c r="K35" s="88">
        <f>'JULY-2020 II '!K35+J35</f>
        <v>97.653819444444437</v>
      </c>
      <c r="L35" s="89">
        <f t="shared" si="0"/>
        <v>6.3416666666666668</v>
      </c>
      <c r="M35" s="89">
        <f t="shared" si="1"/>
        <v>1.0569444444444445</v>
      </c>
      <c r="N35" s="89">
        <f t="shared" si="4"/>
        <v>99.876138739546008</v>
      </c>
      <c r="O35" s="89">
        <f t="shared" si="5"/>
        <v>99.857937574671453</v>
      </c>
      <c r="P35" s="90">
        <f t="shared" si="6"/>
        <v>98.466319444444437</v>
      </c>
      <c r="Q35" s="89">
        <f t="shared" si="2"/>
        <v>16.411053240740738</v>
      </c>
      <c r="R35" s="89">
        <f t="shared" si="7"/>
        <v>97.812414438968531</v>
      </c>
      <c r="S35" s="89">
        <f t="shared" si="8"/>
        <v>97.794213274093977</v>
      </c>
    </row>
    <row r="36" spans="1:19" s="91" customFormat="1" ht="27.75" customHeight="1" x14ac:dyDescent="0.25">
      <c r="A36" s="85">
        <v>29</v>
      </c>
      <c r="B36" s="85" t="s">
        <v>84</v>
      </c>
      <c r="C36" s="95">
        <v>10</v>
      </c>
      <c r="D36" s="86">
        <v>10</v>
      </c>
      <c r="E36" s="95">
        <v>314</v>
      </c>
      <c r="F36" s="94">
        <v>3.125E-2</v>
      </c>
      <c r="G36" s="87">
        <f>'JULY-2020 II '!G36+F36</f>
        <v>0.34513888888888888</v>
      </c>
      <c r="H36" s="94">
        <v>5.0395833333333337</v>
      </c>
      <c r="I36" s="94">
        <v>2.8972222222222221</v>
      </c>
      <c r="J36" s="88">
        <f t="shared" si="3"/>
        <v>7.9368055555555559</v>
      </c>
      <c r="K36" s="88">
        <f>'JULY-2020 II '!K36+J36</f>
        <v>36.220138888888897</v>
      </c>
      <c r="L36" s="89">
        <f t="shared" si="0"/>
        <v>7.9680555555555559</v>
      </c>
      <c r="M36" s="89">
        <f t="shared" si="1"/>
        <v>0.79680555555555554</v>
      </c>
      <c r="N36" s="89">
        <f t="shared" si="4"/>
        <v>99.893322505973728</v>
      </c>
      <c r="O36" s="89">
        <f t="shared" si="5"/>
        <v>99.892902479092001</v>
      </c>
      <c r="P36" s="90">
        <f t="shared" si="6"/>
        <v>36.565277777777787</v>
      </c>
      <c r="Q36" s="89">
        <f t="shared" si="2"/>
        <v>3.6565277777777787</v>
      </c>
      <c r="R36" s="89">
        <f t="shared" si="7"/>
        <v>99.513170176224605</v>
      </c>
      <c r="S36" s="89">
        <f t="shared" si="8"/>
        <v>99.50853121266428</v>
      </c>
    </row>
    <row r="37" spans="1:19" s="91" customFormat="1" ht="27.75" customHeight="1" x14ac:dyDescent="0.25">
      <c r="A37" s="85">
        <v>30</v>
      </c>
      <c r="B37" s="85" t="s">
        <v>85</v>
      </c>
      <c r="C37" s="86">
        <v>1</v>
      </c>
      <c r="D37" s="86">
        <v>1</v>
      </c>
      <c r="E37" s="95">
        <v>101</v>
      </c>
      <c r="F37" s="94">
        <v>2.4305555555555556E-2</v>
      </c>
      <c r="G37" s="87">
        <f>'JULY-2020 II '!G37+F37</f>
        <v>0.1388888888888889</v>
      </c>
      <c r="H37" s="94">
        <v>0.43402777777777773</v>
      </c>
      <c r="I37" s="94">
        <v>0.78472222222222221</v>
      </c>
      <c r="J37" s="88">
        <f t="shared" si="3"/>
        <v>1.21875</v>
      </c>
      <c r="K37" s="88">
        <f>'JULY-2020 II '!K37+J37</f>
        <v>46.625694444444441</v>
      </c>
      <c r="L37" s="89">
        <f t="shared" si="0"/>
        <v>1.2430555555555556</v>
      </c>
      <c r="M37" s="89">
        <f t="shared" si="1"/>
        <v>1.2430555555555556</v>
      </c>
      <c r="N37" s="89">
        <f t="shared" si="4"/>
        <v>99.836189516129039</v>
      </c>
      <c r="O37" s="89">
        <f t="shared" si="5"/>
        <v>99.832922640382321</v>
      </c>
      <c r="P37" s="90">
        <f t="shared" si="6"/>
        <v>46.764583333333327</v>
      </c>
      <c r="Q37" s="89">
        <f t="shared" si="2"/>
        <v>46.764583333333327</v>
      </c>
      <c r="R37" s="89">
        <f t="shared" si="7"/>
        <v>93.733105585424141</v>
      </c>
      <c r="S37" s="89">
        <f t="shared" si="8"/>
        <v>93.714437724014346</v>
      </c>
    </row>
    <row r="38" spans="1:19" s="91" customFormat="1" ht="27.75" customHeight="1" x14ac:dyDescent="0.25">
      <c r="A38" s="85">
        <v>31</v>
      </c>
      <c r="B38" s="85" t="s">
        <v>86</v>
      </c>
      <c r="C38" s="40">
        <v>13</v>
      </c>
      <c r="D38" s="40">
        <v>13</v>
      </c>
      <c r="E38" s="40">
        <v>503</v>
      </c>
      <c r="F38" s="94">
        <v>0.2298611111111111</v>
      </c>
      <c r="G38" s="87">
        <f>'JULY-2020 II '!G38+F38</f>
        <v>2.3548611111111111</v>
      </c>
      <c r="H38" s="94">
        <v>7.0118055555555552</v>
      </c>
      <c r="I38" s="94">
        <v>1.7416666666666665</v>
      </c>
      <c r="J38" s="88">
        <f t="shared" si="3"/>
        <v>8.7534722222222214</v>
      </c>
      <c r="K38" s="88">
        <f>'JULY-2020 II '!K38+J38</f>
        <v>16.139583333333334</v>
      </c>
      <c r="L38" s="89">
        <f t="shared" si="0"/>
        <v>8.9833333333333325</v>
      </c>
      <c r="M38" s="89">
        <f t="shared" si="1"/>
        <v>0.69102564102564101</v>
      </c>
      <c r="N38" s="89">
        <f t="shared" si="4"/>
        <v>99.909496771895959</v>
      </c>
      <c r="O38" s="89">
        <f t="shared" si="5"/>
        <v>99.907120209539556</v>
      </c>
      <c r="P38" s="90">
        <f t="shared" si="6"/>
        <v>18.494444444444447</v>
      </c>
      <c r="Q38" s="89">
        <f t="shared" si="2"/>
        <v>1.4226495726495729</v>
      </c>
      <c r="R38" s="89">
        <f t="shared" si="7"/>
        <v>99.833130858836512</v>
      </c>
      <c r="S38" s="89">
        <f t="shared" si="8"/>
        <v>99.808783659590105</v>
      </c>
    </row>
    <row r="39" spans="1:19" s="91" customFormat="1" ht="27.75" customHeight="1" x14ac:dyDescent="0.25">
      <c r="A39" s="85">
        <v>32</v>
      </c>
      <c r="B39" s="110" t="s">
        <v>87</v>
      </c>
      <c r="C39" s="31">
        <v>5</v>
      </c>
      <c r="D39" s="111">
        <v>5</v>
      </c>
      <c r="E39" s="112">
        <v>169</v>
      </c>
      <c r="F39" s="113">
        <v>9.6527777777777768E-2</v>
      </c>
      <c r="G39" s="87">
        <f>'JULY-2020 II '!G39+F39</f>
        <v>1.8979166666666667</v>
      </c>
      <c r="H39" s="105">
        <v>2.5902777777777777</v>
      </c>
      <c r="I39" s="105">
        <v>0.95624999999999993</v>
      </c>
      <c r="J39" s="88">
        <f t="shared" si="3"/>
        <v>3.5465277777777775</v>
      </c>
      <c r="K39" s="88">
        <f>'JULY-2020 II '!K39+J39</f>
        <v>43.765972222222224</v>
      </c>
      <c r="L39" s="89">
        <f t="shared" si="0"/>
        <v>3.6430555555555553</v>
      </c>
      <c r="M39" s="89">
        <f t="shared" si="1"/>
        <v>0.7286111111111111</v>
      </c>
      <c r="N39" s="89">
        <f t="shared" si="4"/>
        <v>99.904663231780177</v>
      </c>
      <c r="O39" s="89">
        <f t="shared" si="5"/>
        <v>99.902068399044197</v>
      </c>
      <c r="P39" s="90">
        <f t="shared" si="6"/>
        <v>45.663888888888891</v>
      </c>
      <c r="Q39" s="89">
        <f t="shared" si="2"/>
        <v>9.132777777777779</v>
      </c>
      <c r="R39" s="89">
        <f t="shared" si="7"/>
        <v>98.823495370370367</v>
      </c>
      <c r="S39" s="89">
        <f t="shared" si="8"/>
        <v>98.7724761051374</v>
      </c>
    </row>
    <row r="40" spans="1:19" s="91" customFormat="1" ht="27.75" customHeight="1" x14ac:dyDescent="0.25">
      <c r="A40" s="85">
        <v>33</v>
      </c>
      <c r="B40" s="85" t="s">
        <v>88</v>
      </c>
      <c r="C40" s="31">
        <v>1</v>
      </c>
      <c r="D40" s="114">
        <v>1</v>
      </c>
      <c r="E40" s="112">
        <v>45</v>
      </c>
      <c r="F40" s="105">
        <v>4.8611111111111112E-2</v>
      </c>
      <c r="G40" s="87">
        <f>'JULY-2020 II '!G40+F40</f>
        <v>0.86111111111111116</v>
      </c>
      <c r="H40" s="105">
        <v>0.53819444444444442</v>
      </c>
      <c r="I40" s="105">
        <v>7.2916666666666671E-2</v>
      </c>
      <c r="J40" s="88">
        <f t="shared" si="3"/>
        <v>0.61111111111111105</v>
      </c>
      <c r="K40" s="88">
        <f>'JULY-2020 II '!K40+J40</f>
        <v>13.731249999999999</v>
      </c>
      <c r="L40" s="89">
        <f t="shared" si="0"/>
        <v>0.65972222222222221</v>
      </c>
      <c r="M40" s="89">
        <f t="shared" si="1"/>
        <v>0.65972222222222221</v>
      </c>
      <c r="N40" s="89">
        <f t="shared" si="4"/>
        <v>99.917861409796899</v>
      </c>
      <c r="O40" s="89">
        <f t="shared" si="5"/>
        <v>99.911327658303478</v>
      </c>
      <c r="P40" s="90">
        <f t="shared" si="6"/>
        <v>14.59236111111111</v>
      </c>
      <c r="Q40" s="89">
        <f t="shared" si="2"/>
        <v>14.59236111111111</v>
      </c>
      <c r="R40" s="89">
        <f t="shared" si="7"/>
        <v>98.154401881720418</v>
      </c>
      <c r="S40" s="89">
        <f t="shared" si="8"/>
        <v>98.038661140979698</v>
      </c>
    </row>
    <row r="41" spans="1:19" s="91" customFormat="1" ht="27.75" customHeight="1" x14ac:dyDescent="0.25">
      <c r="A41" s="85">
        <v>34</v>
      </c>
      <c r="B41" s="85" t="s">
        <v>89</v>
      </c>
      <c r="C41" s="31">
        <v>1</v>
      </c>
      <c r="D41" s="114">
        <v>1</v>
      </c>
      <c r="E41" s="112">
        <v>76</v>
      </c>
      <c r="F41" s="105">
        <v>0.12152777777777778</v>
      </c>
      <c r="G41" s="87">
        <f>'JULY-2020 II '!G41+F41</f>
        <v>0.59375</v>
      </c>
      <c r="H41" s="105">
        <v>1.4874999999999998</v>
      </c>
      <c r="I41" s="105">
        <v>0.54652777777777772</v>
      </c>
      <c r="J41" s="88">
        <f t="shared" si="3"/>
        <v>2.0340277777777773</v>
      </c>
      <c r="K41" s="88">
        <f>'JULY-2020 II '!K41+J41</f>
        <v>3.8777777777777773</v>
      </c>
      <c r="L41" s="89">
        <f t="shared" si="0"/>
        <v>2.155555555555555</v>
      </c>
      <c r="M41" s="89">
        <f t="shared" si="1"/>
        <v>2.155555555555555</v>
      </c>
      <c r="N41" s="89">
        <f t="shared" si="4"/>
        <v>99.726609169653528</v>
      </c>
      <c r="O41" s="89">
        <f t="shared" si="5"/>
        <v>99.710274790919954</v>
      </c>
      <c r="P41" s="90">
        <f t="shared" si="6"/>
        <v>4.4715277777777773</v>
      </c>
      <c r="Q41" s="89">
        <f t="shared" si="2"/>
        <v>4.4715277777777773</v>
      </c>
      <c r="R41" s="89">
        <f t="shared" si="7"/>
        <v>99.478793309438473</v>
      </c>
      <c r="S41" s="89">
        <f t="shared" si="8"/>
        <v>99.398988201911578</v>
      </c>
    </row>
    <row r="42" spans="1:19" s="91" customFormat="1" ht="27.75" customHeight="1" x14ac:dyDescent="0.25">
      <c r="A42" s="85">
        <v>35</v>
      </c>
      <c r="B42" s="85" t="s">
        <v>90</v>
      </c>
      <c r="C42" s="31">
        <v>1</v>
      </c>
      <c r="D42" s="114">
        <v>1</v>
      </c>
      <c r="E42" s="112">
        <v>103</v>
      </c>
      <c r="F42" s="105">
        <v>0.125</v>
      </c>
      <c r="G42" s="87">
        <f>'JULY-2020 II '!G42+F42</f>
        <v>0.52361111111111103</v>
      </c>
      <c r="H42" s="105">
        <v>0.77083333333333304</v>
      </c>
      <c r="I42" s="105">
        <v>0.20833333333333301</v>
      </c>
      <c r="J42" s="88">
        <f t="shared" si="3"/>
        <v>0.97916666666666607</v>
      </c>
      <c r="K42" s="88">
        <f>'JULY-2020 II '!K42+J42</f>
        <v>8.966666666666665</v>
      </c>
      <c r="L42" s="89">
        <f t="shared" si="0"/>
        <v>1.1041666666666661</v>
      </c>
      <c r="M42" s="89">
        <f t="shared" si="1"/>
        <v>1.1041666666666661</v>
      </c>
      <c r="N42" s="89">
        <f t="shared" si="4"/>
        <v>99.868391577060933</v>
      </c>
      <c r="O42" s="89">
        <f t="shared" si="5"/>
        <v>99.851590501792117</v>
      </c>
      <c r="P42" s="90">
        <f t="shared" si="6"/>
        <v>9.4902777777777754</v>
      </c>
      <c r="Q42" s="89">
        <f t="shared" si="2"/>
        <v>9.4902777777777754</v>
      </c>
      <c r="R42" s="89">
        <f t="shared" si="7"/>
        <v>98.79480286738351</v>
      </c>
      <c r="S42" s="89">
        <f t="shared" si="8"/>
        <v>98.72442502986857</v>
      </c>
    </row>
    <row r="43" spans="1:19" s="91" customFormat="1" ht="27.75" customHeight="1" x14ac:dyDescent="0.25">
      <c r="A43" s="85">
        <v>36</v>
      </c>
      <c r="B43" s="85" t="s">
        <v>91</v>
      </c>
      <c r="C43" s="40">
        <v>3</v>
      </c>
      <c r="D43" s="114">
        <v>3</v>
      </c>
      <c r="E43" s="112">
        <v>171</v>
      </c>
      <c r="F43" s="105">
        <v>2.4305555555555556E-2</v>
      </c>
      <c r="G43" s="87">
        <f>'JULY-2020 II '!G43+F43</f>
        <v>1.1701388888888891</v>
      </c>
      <c r="H43" s="105">
        <v>1.2743055555555556</v>
      </c>
      <c r="I43" s="105">
        <v>0.27430555555555552</v>
      </c>
      <c r="J43" s="88">
        <f t="shared" si="3"/>
        <v>1.5486111111111112</v>
      </c>
      <c r="K43" s="88">
        <f>'JULY-2020 II '!K43+J43</f>
        <v>6.2083333333333321</v>
      </c>
      <c r="L43" s="89">
        <f t="shared" si="0"/>
        <v>1.5729166666666667</v>
      </c>
      <c r="M43" s="89">
        <f t="shared" si="1"/>
        <v>0.52430555555555558</v>
      </c>
      <c r="N43" s="89">
        <f t="shared" si="4"/>
        <v>99.930617781760247</v>
      </c>
      <c r="O43" s="89">
        <f t="shared" si="5"/>
        <v>99.929528823178032</v>
      </c>
      <c r="P43" s="90">
        <f t="shared" si="6"/>
        <v>7.3784722222222214</v>
      </c>
      <c r="Q43" s="89">
        <f t="shared" si="2"/>
        <v>2.4594907407407405</v>
      </c>
      <c r="R43" s="89">
        <f t="shared" si="7"/>
        <v>99.72184886499403</v>
      </c>
      <c r="S43" s="89">
        <f t="shared" si="8"/>
        <v>99.669423287534855</v>
      </c>
    </row>
    <row r="44" spans="1:19" s="91" customFormat="1" ht="27.75" customHeight="1" x14ac:dyDescent="0.25">
      <c r="A44" s="85">
        <v>37</v>
      </c>
      <c r="B44" s="85" t="s">
        <v>92</v>
      </c>
      <c r="C44" s="40">
        <v>4</v>
      </c>
      <c r="D44" s="114">
        <v>4</v>
      </c>
      <c r="E44" s="112">
        <v>179</v>
      </c>
      <c r="F44" s="105">
        <v>1.1666666666666667</v>
      </c>
      <c r="G44" s="87">
        <f>'JULY-2020 II '!G44+F44</f>
        <v>1.4166666666666667</v>
      </c>
      <c r="H44" s="105">
        <v>1.5</v>
      </c>
      <c r="I44" s="105">
        <v>0.78472222222222221</v>
      </c>
      <c r="J44" s="88">
        <f t="shared" si="3"/>
        <v>2.2847222222222223</v>
      </c>
      <c r="K44" s="88">
        <f>'JULY-2020 II '!K44+J44</f>
        <v>13.388888888888889</v>
      </c>
      <c r="L44" s="89">
        <f t="shared" si="0"/>
        <v>3.4513888888888893</v>
      </c>
      <c r="M44" s="89">
        <f t="shared" si="1"/>
        <v>0.86284722222222232</v>
      </c>
      <c r="N44" s="89">
        <f t="shared" si="4"/>
        <v>99.92322841995221</v>
      </c>
      <c r="O44" s="89">
        <f t="shared" si="5"/>
        <v>99.884025910991653</v>
      </c>
      <c r="P44" s="90">
        <f t="shared" si="6"/>
        <v>14.805555555555555</v>
      </c>
      <c r="Q44" s="89">
        <f t="shared" si="2"/>
        <v>3.7013888888888888</v>
      </c>
      <c r="R44" s="89">
        <f t="shared" si="7"/>
        <v>99.550104540023895</v>
      </c>
      <c r="S44" s="89">
        <f t="shared" si="8"/>
        <v>99.502501493428909</v>
      </c>
    </row>
    <row r="45" spans="1:19" s="91" customFormat="1" ht="27.75" customHeight="1" x14ac:dyDescent="0.25">
      <c r="A45" s="85">
        <v>38</v>
      </c>
      <c r="B45" s="85" t="s">
        <v>93</v>
      </c>
      <c r="C45" s="31">
        <v>23</v>
      </c>
      <c r="D45" s="86">
        <v>23</v>
      </c>
      <c r="E45" s="95">
        <v>411</v>
      </c>
      <c r="F45" s="105">
        <v>1.1854166666666666</v>
      </c>
      <c r="G45" s="87">
        <f>'JULY-2020 II '!G45+F45</f>
        <v>2.3763888888888887</v>
      </c>
      <c r="H45" s="105">
        <v>34.513194444444444</v>
      </c>
      <c r="I45" s="105">
        <v>14.271527777777777</v>
      </c>
      <c r="J45" s="88">
        <f t="shared" si="3"/>
        <v>48.784722222222221</v>
      </c>
      <c r="K45" s="88">
        <f>'JULY-2020 II '!K45+J45</f>
        <v>69.311111111111103</v>
      </c>
      <c r="L45" s="89">
        <f t="shared" si="0"/>
        <v>49.97013888888889</v>
      </c>
      <c r="M45" s="89">
        <f t="shared" si="1"/>
        <v>2.172614734299517</v>
      </c>
      <c r="N45" s="89">
        <f t="shared" si="4"/>
        <v>99.714909290426462</v>
      </c>
      <c r="O45" s="89">
        <f t="shared" si="5"/>
        <v>99.707981890551139</v>
      </c>
      <c r="P45" s="90">
        <f t="shared" si="6"/>
        <v>71.687499999999986</v>
      </c>
      <c r="Q45" s="89">
        <f t="shared" si="2"/>
        <v>3.1168478260869561</v>
      </c>
      <c r="R45" s="89">
        <f t="shared" si="7"/>
        <v>99.594956106176298</v>
      </c>
      <c r="S45" s="89">
        <f t="shared" si="8"/>
        <v>99.581068840579704</v>
      </c>
    </row>
    <row r="46" spans="1:19" s="91" customFormat="1" ht="27.75" customHeight="1" x14ac:dyDescent="0.25">
      <c r="A46" s="85">
        <v>39</v>
      </c>
      <c r="B46" s="85" t="s">
        <v>94</v>
      </c>
      <c r="C46" s="31">
        <v>8</v>
      </c>
      <c r="D46" s="86">
        <v>8</v>
      </c>
      <c r="E46" s="95">
        <v>301</v>
      </c>
      <c r="F46" s="105">
        <v>0.73819444444444438</v>
      </c>
      <c r="G46" s="87">
        <f>'JULY-2020 II '!G46+F46</f>
        <v>13.772916666666665</v>
      </c>
      <c r="H46" s="105">
        <v>4.2027777777777775</v>
      </c>
      <c r="I46" s="105">
        <v>3.1638888888888892</v>
      </c>
      <c r="J46" s="88">
        <f t="shared" si="3"/>
        <v>7.3666666666666671</v>
      </c>
      <c r="K46" s="88">
        <f>'JULY-2020 II '!K46+J46</f>
        <v>182.81319444444446</v>
      </c>
      <c r="L46" s="89">
        <f t="shared" si="0"/>
        <v>8.1048611111111111</v>
      </c>
      <c r="M46" s="89">
        <f t="shared" si="1"/>
        <v>1.0131076388888889</v>
      </c>
      <c r="N46" s="89">
        <f t="shared" si="4"/>
        <v>99.87623207885305</v>
      </c>
      <c r="O46" s="89">
        <f t="shared" si="5"/>
        <v>99.863829618428909</v>
      </c>
      <c r="P46" s="90">
        <f t="shared" si="6"/>
        <v>196.58611111111114</v>
      </c>
      <c r="Q46" s="89">
        <f t="shared" si="2"/>
        <v>24.573263888888892</v>
      </c>
      <c r="R46" s="89">
        <f t="shared" si="7"/>
        <v>96.92854176000597</v>
      </c>
      <c r="S46" s="89">
        <f t="shared" si="8"/>
        <v>96.697141950418157</v>
      </c>
    </row>
    <row r="47" spans="1:19" s="91" customFormat="1" ht="27.75" customHeight="1" x14ac:dyDescent="0.25">
      <c r="A47" s="85">
        <v>40</v>
      </c>
      <c r="B47" s="85" t="s">
        <v>95</v>
      </c>
      <c r="C47" s="31">
        <v>12</v>
      </c>
      <c r="D47" s="86">
        <v>12</v>
      </c>
      <c r="E47" s="95">
        <v>387</v>
      </c>
      <c r="F47" s="105">
        <v>1.9319444444444445</v>
      </c>
      <c r="G47" s="87">
        <f>'JULY-2020 II '!G47+F47</f>
        <v>6.5048611111111114</v>
      </c>
      <c r="H47" s="105">
        <v>6.2749999999999995</v>
      </c>
      <c r="I47" s="105">
        <v>2.5923611111111113</v>
      </c>
      <c r="J47" s="88">
        <f t="shared" si="3"/>
        <v>8.8673611111111104</v>
      </c>
      <c r="K47" s="88">
        <f>'JULY-2020 II '!K47+J47</f>
        <v>64.945138888888891</v>
      </c>
      <c r="L47" s="89">
        <f t="shared" si="0"/>
        <v>10.799305555555556</v>
      </c>
      <c r="M47" s="89">
        <f t="shared" si="1"/>
        <v>0.89994212962962961</v>
      </c>
      <c r="N47" s="89">
        <f t="shared" si="4"/>
        <v>99.900679199024296</v>
      </c>
      <c r="O47" s="89">
        <f t="shared" si="5"/>
        <v>99.879040036340101</v>
      </c>
      <c r="P47" s="90">
        <f t="shared" si="6"/>
        <v>71.45</v>
      </c>
      <c r="Q47" s="89">
        <f t="shared" si="2"/>
        <v>5.9541666666666666</v>
      </c>
      <c r="R47" s="89">
        <f t="shared" si="7"/>
        <v>99.272567888789325</v>
      </c>
      <c r="S47" s="89">
        <f t="shared" si="8"/>
        <v>99.199708781361991</v>
      </c>
    </row>
    <row r="48" spans="1:19" s="124" customFormat="1" ht="27.75" customHeight="1" x14ac:dyDescent="0.25">
      <c r="A48" s="115"/>
      <c r="B48" s="116" t="s">
        <v>96</v>
      </c>
      <c r="C48" s="117">
        <f t="shared" ref="C48:I48" si="9">SUM(C8:C47)</f>
        <v>154</v>
      </c>
      <c r="D48" s="117">
        <f t="shared" si="9"/>
        <v>154</v>
      </c>
      <c r="E48" s="117">
        <f t="shared" si="9"/>
        <v>6847</v>
      </c>
      <c r="F48" s="118">
        <f t="shared" si="9"/>
        <v>11.920833333333331</v>
      </c>
      <c r="G48" s="149">
        <f t="shared" si="9"/>
        <v>54.722083333333337</v>
      </c>
      <c r="H48" s="120">
        <f t="shared" si="9"/>
        <v>117.72083333333333</v>
      </c>
      <c r="I48" s="120">
        <f t="shared" si="9"/>
        <v>78.691527777777779</v>
      </c>
      <c r="J48" s="120">
        <f>H48+I48</f>
        <v>196.41236111111112</v>
      </c>
      <c r="K48" s="119">
        <f>SUM(K8:K47)</f>
        <v>1186.8925925925928</v>
      </c>
      <c r="L48" s="121">
        <f>SUM(L8:L47)</f>
        <v>208.33319444444444</v>
      </c>
      <c r="M48" s="122">
        <f t="shared" si="1"/>
        <v>1.352812950937951</v>
      </c>
      <c r="N48" s="122">
        <f>+((C48*24*31)-J48)/(C48*24*31)*100</f>
        <v>99.828574604532264</v>
      </c>
      <c r="O48" s="122">
        <f>+((C48*24*31)-L48)/(C48*24*31)*100</f>
        <v>99.818170302293282</v>
      </c>
      <c r="P48" s="123">
        <f>+G48+K48</f>
        <v>1241.6146759259261</v>
      </c>
      <c r="Q48" s="122">
        <f t="shared" si="2"/>
        <v>8.0624329605579614</v>
      </c>
      <c r="R48" s="122">
        <f>+((C48*24*31)-K48)/(C48*24*31)*100</f>
        <v>98.964100167057154</v>
      </c>
      <c r="S48" s="122">
        <f>+((C48*24*31)-(G48+K48))*100/(C48*24*31)</f>
        <v>98.916339655838982</v>
      </c>
    </row>
    <row r="49" spans="1:22" s="73" customFormat="1" ht="185.25" customHeight="1" x14ac:dyDescent="0.35">
      <c r="A49" s="278" t="s">
        <v>180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V49" s="125"/>
    </row>
    <row r="50" spans="1:22" s="73" customFormat="1" ht="135.75" customHeight="1" x14ac:dyDescent="0.35">
      <c r="A50" s="279" t="s">
        <v>224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</row>
    <row r="76" spans="4:9" ht="17.25" x14ac:dyDescent="0.25">
      <c r="D76" s="127">
        <v>13</v>
      </c>
      <c r="E76" s="128">
        <v>816</v>
      </c>
      <c r="F76" s="129">
        <v>0.3430555555555555</v>
      </c>
      <c r="G76" s="105">
        <v>1.0541666666666667</v>
      </c>
      <c r="H76" s="105">
        <v>6.729861111111112</v>
      </c>
      <c r="I76" s="105">
        <v>4.3166666666666664</v>
      </c>
    </row>
  </sheetData>
  <mergeCells count="25">
    <mergeCell ref="A49:S49"/>
    <mergeCell ref="A50:S50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35"/>
  <sheetViews>
    <sheetView view="pageBreakPreview" zoomScale="50" zoomScaleNormal="130" zoomScaleSheetLayoutView="50" workbookViewId="0">
      <selection activeCell="F10" sqref="F10"/>
    </sheetView>
  </sheetViews>
  <sheetFormatPr defaultRowHeight="15.75" x14ac:dyDescent="0.25"/>
  <cols>
    <col min="1" max="1" width="4.5703125" style="126" customWidth="1"/>
    <col min="2" max="2" width="17" style="127" customWidth="1"/>
    <col min="3" max="3" width="15.28515625" style="127" customWidth="1"/>
    <col min="4" max="4" width="14.42578125" style="127" customWidth="1"/>
    <col min="5" max="5" width="18" style="130" customWidth="1"/>
    <col min="6" max="6" width="17.42578125" style="130" customWidth="1"/>
    <col min="7" max="7" width="14.5703125" style="130" customWidth="1"/>
    <col min="8" max="8" width="17.140625" style="130" customWidth="1"/>
    <col min="9" max="9" width="16.7109375" style="130" customWidth="1"/>
    <col min="10" max="10" width="17.28515625" style="127" customWidth="1"/>
    <col min="11" max="11" width="18.140625" style="127" customWidth="1"/>
    <col min="12" max="12" width="17.85546875" style="127" customWidth="1"/>
    <col min="13" max="13" width="14.5703125" style="127" customWidth="1"/>
    <col min="14" max="14" width="14" style="127" customWidth="1"/>
    <col min="15" max="15" width="14.28515625" style="127" customWidth="1"/>
    <col min="16" max="16" width="16.140625" style="127" customWidth="1"/>
    <col min="17" max="17" width="16.28515625" style="127" customWidth="1"/>
    <col min="18" max="18" width="14.140625" style="127" customWidth="1"/>
    <col min="19" max="19" width="15.7109375" style="127" customWidth="1"/>
    <col min="20" max="257" width="9.140625" style="127"/>
    <col min="258" max="258" width="3.5703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3.5703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3.5703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3.5703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3.5703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3.5703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3.5703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3.5703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3.5703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3.5703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3.5703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3.5703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3.5703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3.5703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3.5703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3.5703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3.5703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3.5703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3.5703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3.5703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3.5703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3.5703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3.5703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3.5703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3.5703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3.5703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3.5703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3.5703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3.5703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3.5703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3.5703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3.5703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3.5703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3.5703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3.5703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3.5703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3.5703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3.5703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3.5703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3.5703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3.5703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3.5703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3.5703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3.5703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3.5703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3.5703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3.5703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3.5703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3.5703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3.5703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3.5703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3.5703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3.5703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3.5703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3.5703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3.5703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3.5703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3.5703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3.5703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3.5703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3.5703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3.5703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3.5703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2" s="73" customFormat="1" ht="63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2" s="73" customFormat="1" ht="23.25" x14ac:dyDescent="0.35">
      <c r="A2" s="264" t="s">
        <v>98</v>
      </c>
      <c r="B2" s="264"/>
      <c r="C2" s="264"/>
      <c r="D2" s="202"/>
      <c r="E2" s="77"/>
      <c r="F2" s="77"/>
      <c r="G2" s="77"/>
      <c r="H2" s="77"/>
      <c r="I2" s="77"/>
      <c r="J2" s="202"/>
      <c r="K2" s="202"/>
      <c r="L2" s="202"/>
      <c r="M2" s="202"/>
      <c r="N2" s="202"/>
      <c r="O2" s="202"/>
      <c r="P2" s="202"/>
      <c r="Q2" s="265" t="s">
        <v>99</v>
      </c>
      <c r="R2" s="265"/>
      <c r="S2" s="265"/>
    </row>
    <row r="3" spans="1:22" s="73" customFormat="1" ht="76.5" customHeight="1" x14ac:dyDescent="0.35">
      <c r="A3" s="284" t="s">
        <v>208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22" s="78" customFormat="1" ht="45" customHeight="1" x14ac:dyDescent="0.25">
      <c r="A4" s="271" t="s">
        <v>100</v>
      </c>
      <c r="B4" s="271" t="s">
        <v>101</v>
      </c>
      <c r="C4" s="268" t="s">
        <v>3</v>
      </c>
      <c r="D4" s="271" t="s">
        <v>4</v>
      </c>
      <c r="E4" s="272" t="s">
        <v>229</v>
      </c>
      <c r="F4" s="272" t="s">
        <v>225</v>
      </c>
      <c r="G4" s="272" t="s">
        <v>123</v>
      </c>
      <c r="H4" s="271" t="s">
        <v>226</v>
      </c>
      <c r="I4" s="271"/>
      <c r="J4" s="271"/>
      <c r="K4" s="280" t="s">
        <v>125</v>
      </c>
      <c r="L4" s="271" t="s">
        <v>228</v>
      </c>
      <c r="M4" s="271"/>
      <c r="N4" s="271"/>
      <c r="O4" s="271"/>
      <c r="P4" s="271" t="s">
        <v>5</v>
      </c>
      <c r="Q4" s="271"/>
      <c r="R4" s="271"/>
      <c r="S4" s="271"/>
    </row>
    <row r="5" spans="1:22" s="78" customFormat="1" ht="12" customHeight="1" x14ac:dyDescent="0.25">
      <c r="A5" s="271"/>
      <c r="B5" s="271"/>
      <c r="C5" s="269"/>
      <c r="D5" s="271"/>
      <c r="E5" s="273"/>
      <c r="F5" s="273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93" t="s">
        <v>12</v>
      </c>
    </row>
    <row r="6" spans="1:22" s="78" customFormat="1" ht="102.75" customHeight="1" x14ac:dyDescent="0.25">
      <c r="A6" s="271"/>
      <c r="B6" s="271"/>
      <c r="C6" s="270"/>
      <c r="D6" s="271"/>
      <c r="E6" s="274"/>
      <c r="F6" s="274"/>
      <c r="G6" s="274"/>
      <c r="H6" s="79" t="s">
        <v>53</v>
      </c>
      <c r="I6" s="79" t="s">
        <v>14</v>
      </c>
      <c r="J6" s="201" t="s">
        <v>15</v>
      </c>
      <c r="K6" s="282"/>
      <c r="L6" s="271"/>
      <c r="M6" s="271"/>
      <c r="N6" s="271"/>
      <c r="O6" s="271"/>
      <c r="P6" s="271"/>
      <c r="Q6" s="271"/>
      <c r="R6" s="271"/>
      <c r="S6" s="293"/>
    </row>
    <row r="7" spans="1:22" s="84" customFormat="1" ht="22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2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2" s="91" customFormat="1" ht="39.75" customHeight="1" x14ac:dyDescent="0.25">
      <c r="A8" s="85">
        <v>1</v>
      </c>
      <c r="B8" s="85" t="s">
        <v>102</v>
      </c>
      <c r="C8" s="85">
        <v>192</v>
      </c>
      <c r="D8" s="85">
        <v>192</v>
      </c>
      <c r="E8" s="131">
        <v>12504</v>
      </c>
      <c r="F8" s="132">
        <v>0.20069444444444445</v>
      </c>
      <c r="G8" s="132">
        <f>'JULY-2020- III '!G8+F8</f>
        <v>1.6770833333333335</v>
      </c>
      <c r="H8" s="132">
        <v>159.42222222222222</v>
      </c>
      <c r="I8" s="132">
        <v>198.82777777777778</v>
      </c>
      <c r="J8" s="133">
        <f>H8+I8</f>
        <v>358.25</v>
      </c>
      <c r="K8" s="133">
        <f>'JULY-2020- III '!K8+J8</f>
        <v>1426.3833333333332</v>
      </c>
      <c r="L8" s="39">
        <f t="shared" ref="L8:L20" si="0">F8+J8</f>
        <v>358.45069444444442</v>
      </c>
      <c r="M8" s="39">
        <f t="shared" ref="M8:M21" si="1">L8/C8</f>
        <v>1.8669307002314814</v>
      </c>
      <c r="N8" s="39">
        <f>+((C8*24*31)-J8)/(C8*24*31)*100</f>
        <v>99.749208949372758</v>
      </c>
      <c r="O8" s="39">
        <f>+((C8*24*31)-L8)/(C8*24*31)*100</f>
        <v>99.74906845426996</v>
      </c>
      <c r="P8" s="134">
        <f>+G8+K8</f>
        <v>1428.0604166666665</v>
      </c>
      <c r="Q8" s="39">
        <f t="shared" ref="Q8:Q21" si="2">P8/C8</f>
        <v>7.4378146701388879</v>
      </c>
      <c r="R8" s="39">
        <f>+((C8*24*31)-K8)/(C8*24*31)*100</f>
        <v>99.001467760603347</v>
      </c>
      <c r="S8" s="39">
        <f>+((C8*24*31)-(G8+K8))*100/(C8*24*31)</f>
        <v>99.000293727131861</v>
      </c>
    </row>
    <row r="9" spans="1:22" s="91" customFormat="1" ht="39.75" customHeight="1" x14ac:dyDescent="0.25">
      <c r="A9" s="85">
        <v>2</v>
      </c>
      <c r="B9" s="85" t="s">
        <v>103</v>
      </c>
      <c r="C9" s="85">
        <v>102</v>
      </c>
      <c r="D9" s="85">
        <v>102</v>
      </c>
      <c r="E9" s="131">
        <v>7345</v>
      </c>
      <c r="F9" s="135">
        <v>3.1763888888888889</v>
      </c>
      <c r="G9" s="132">
        <f>'JULY-2020- III '!G9+F9</f>
        <v>15.627083333333331</v>
      </c>
      <c r="H9" s="136">
        <v>103.54791666666667</v>
      </c>
      <c r="I9" s="136">
        <v>151.10624999999999</v>
      </c>
      <c r="J9" s="133">
        <f t="shared" ref="J9:J20" si="3">H9+I9</f>
        <v>254.65416666666664</v>
      </c>
      <c r="K9" s="133">
        <f>'JULY-2020- III '!K9+J9</f>
        <v>1088.5215277777777</v>
      </c>
      <c r="L9" s="39">
        <f t="shared" si="0"/>
        <v>257.83055555555552</v>
      </c>
      <c r="M9" s="39">
        <f t="shared" si="1"/>
        <v>2.5277505446623092</v>
      </c>
      <c r="N9" s="39">
        <f t="shared" ref="N9:N20" si="4">+((C9*24*31)-J9)/(C9*24*31)*100</f>
        <v>99.664434210063973</v>
      </c>
      <c r="O9" s="39">
        <f t="shared" ref="O9:O20" si="5">+((C9*24*31)-L9)/(C9*24*31)*100</f>
        <v>99.660248582706686</v>
      </c>
      <c r="P9" s="134">
        <f t="shared" ref="P9:P20" si="6">+G9+K9</f>
        <v>1104.148611111111</v>
      </c>
      <c r="Q9" s="39">
        <f t="shared" si="2"/>
        <v>10.824986383442265</v>
      </c>
      <c r="R9" s="39">
        <f t="shared" ref="R9:R20" si="7">+((C9*24*31)-K9)/(C9*24*31)*100</f>
        <v>98.565621010202179</v>
      </c>
      <c r="S9" s="39">
        <f t="shared" ref="S9:S20" si="8">+((C9*24*31)-(G9+K9))*100/(C9*24*31)</f>
        <v>98.545028711902916</v>
      </c>
    </row>
    <row r="10" spans="1:22" s="91" customFormat="1" ht="39.75" customHeight="1" x14ac:dyDescent="0.25">
      <c r="A10" s="85">
        <v>3</v>
      </c>
      <c r="B10" s="137" t="s">
        <v>104</v>
      </c>
      <c r="C10" s="85">
        <v>36</v>
      </c>
      <c r="D10" s="85">
        <v>36</v>
      </c>
      <c r="E10" s="131">
        <v>1316</v>
      </c>
      <c r="F10" s="132">
        <v>0.14791666666666667</v>
      </c>
      <c r="G10" s="132">
        <f>'JULY-2020- III '!G10+F10</f>
        <v>0.21388888888888891</v>
      </c>
      <c r="H10" s="132">
        <v>22.836805555555557</v>
      </c>
      <c r="I10" s="132">
        <v>27.774305555555557</v>
      </c>
      <c r="J10" s="133">
        <f t="shared" si="3"/>
        <v>50.611111111111114</v>
      </c>
      <c r="K10" s="133">
        <f>'JULY-2020- III '!K10+J10</f>
        <v>339.00416666666672</v>
      </c>
      <c r="L10" s="39">
        <f t="shared" si="0"/>
        <v>50.759027777777781</v>
      </c>
      <c r="M10" s="39">
        <f t="shared" si="1"/>
        <v>1.4099729938271606</v>
      </c>
      <c r="N10" s="39">
        <f t="shared" si="4"/>
        <v>99.81103975839639</v>
      </c>
      <c r="O10" s="39">
        <f t="shared" si="5"/>
        <v>99.81048750082968</v>
      </c>
      <c r="P10" s="134">
        <f t="shared" si="6"/>
        <v>339.21805555555562</v>
      </c>
      <c r="Q10" s="39">
        <f t="shared" si="2"/>
        <v>9.4227237654321012</v>
      </c>
      <c r="R10" s="39">
        <f t="shared" si="7"/>
        <v>98.734303439864604</v>
      </c>
      <c r="S10" s="39">
        <f t="shared" si="8"/>
        <v>98.733504870237624</v>
      </c>
    </row>
    <row r="11" spans="1:22" s="91" customFormat="1" ht="39.75" customHeight="1" x14ac:dyDescent="0.25">
      <c r="A11" s="85">
        <v>3</v>
      </c>
      <c r="B11" s="137" t="s">
        <v>105</v>
      </c>
      <c r="C11" s="85">
        <v>41</v>
      </c>
      <c r="D11" s="85">
        <v>41</v>
      </c>
      <c r="E11" s="131">
        <v>1309</v>
      </c>
      <c r="F11" s="132">
        <v>0.14791666666666667</v>
      </c>
      <c r="G11" s="132">
        <f>'JULY-2020- III '!G11+F11</f>
        <v>0.29375000000000001</v>
      </c>
      <c r="H11" s="132">
        <v>58.477083333333333</v>
      </c>
      <c r="I11" s="132">
        <v>70.833333333333329</v>
      </c>
      <c r="J11" s="133">
        <f t="shared" si="3"/>
        <v>129.31041666666667</v>
      </c>
      <c r="K11" s="133">
        <f>'JULY-2020- III '!K11+J11</f>
        <v>587.84375</v>
      </c>
      <c r="L11" s="39">
        <f t="shared" si="0"/>
        <v>129.45833333333334</v>
      </c>
      <c r="M11" s="39">
        <f t="shared" si="1"/>
        <v>3.1575203252032522</v>
      </c>
      <c r="N11" s="39">
        <f t="shared" si="4"/>
        <v>99.576087015910474</v>
      </c>
      <c r="O11" s="39">
        <f t="shared" si="5"/>
        <v>99.575602106827517</v>
      </c>
      <c r="P11" s="134">
        <f t="shared" si="6"/>
        <v>588.13750000000005</v>
      </c>
      <c r="Q11" s="39">
        <f t="shared" si="2"/>
        <v>14.344817073170733</v>
      </c>
      <c r="R11" s="39">
        <f t="shared" si="7"/>
        <v>98.07289617755049</v>
      </c>
      <c r="S11" s="39">
        <f t="shared" si="8"/>
        <v>98.071933189089961</v>
      </c>
    </row>
    <row r="12" spans="1:22" s="91" customFormat="1" ht="39.75" customHeight="1" x14ac:dyDescent="0.25">
      <c r="A12" s="85">
        <v>4</v>
      </c>
      <c r="B12" s="85" t="s">
        <v>39</v>
      </c>
      <c r="C12" s="85">
        <v>168</v>
      </c>
      <c r="D12" s="85">
        <v>168</v>
      </c>
      <c r="E12" s="131">
        <v>13804</v>
      </c>
      <c r="F12" s="132">
        <v>106.07430555555555</v>
      </c>
      <c r="G12" s="132">
        <f>'JULY-2020- III '!G12+F12</f>
        <v>601.97638888888889</v>
      </c>
      <c r="H12" s="132">
        <v>280.7451388888889</v>
      </c>
      <c r="I12" s="132">
        <v>496.90416666666664</v>
      </c>
      <c r="J12" s="133">
        <f t="shared" si="3"/>
        <v>777.64930555555554</v>
      </c>
      <c r="K12" s="133">
        <f>'JULY-2020- III '!K12+J12</f>
        <v>3545.6618055555555</v>
      </c>
      <c r="L12" s="39">
        <f t="shared" si="0"/>
        <v>883.72361111111104</v>
      </c>
      <c r="M12" s="39">
        <f t="shared" si="1"/>
        <v>5.2602595899470899</v>
      </c>
      <c r="N12" s="39">
        <f t="shared" si="4"/>
        <v>99.377840737362746</v>
      </c>
      <c r="O12" s="39">
        <f t="shared" si="5"/>
        <v>99.292975861566248</v>
      </c>
      <c r="P12" s="134">
        <f t="shared" si="6"/>
        <v>4147.6381944444447</v>
      </c>
      <c r="Q12" s="39">
        <f t="shared" si="2"/>
        <v>24.688322585978838</v>
      </c>
      <c r="R12" s="39">
        <f t="shared" si="7"/>
        <v>97.16328900605194</v>
      </c>
      <c r="S12" s="39">
        <f t="shared" si="8"/>
        <v>96.681677071777045</v>
      </c>
    </row>
    <row r="13" spans="1:22" s="91" customFormat="1" ht="39.75" customHeight="1" x14ac:dyDescent="0.25">
      <c r="A13" s="85">
        <v>5</v>
      </c>
      <c r="B13" s="85" t="s">
        <v>40</v>
      </c>
      <c r="C13" s="110">
        <v>129</v>
      </c>
      <c r="D13" s="110">
        <v>129</v>
      </c>
      <c r="E13" s="138">
        <v>5364</v>
      </c>
      <c r="F13" s="139">
        <v>0</v>
      </c>
      <c r="G13" s="132">
        <f>'JULY-2020- III '!G13+F13</f>
        <v>0</v>
      </c>
      <c r="H13" s="139">
        <v>6.5625</v>
      </c>
      <c r="I13" s="139">
        <v>4.583333333333333</v>
      </c>
      <c r="J13" s="133">
        <f t="shared" si="3"/>
        <v>11.145833333333332</v>
      </c>
      <c r="K13" s="133">
        <f>'JULY-2020- III '!K13+J13</f>
        <v>713.41111111111115</v>
      </c>
      <c r="L13" s="39">
        <f t="shared" si="0"/>
        <v>11.145833333333332</v>
      </c>
      <c r="M13" s="39">
        <f t="shared" si="1"/>
        <v>8.6401808785529707E-2</v>
      </c>
      <c r="N13" s="39">
        <f t="shared" si="4"/>
        <v>99.988386853657858</v>
      </c>
      <c r="O13" s="39">
        <f t="shared" si="5"/>
        <v>99.988386853657858</v>
      </c>
      <c r="P13" s="134">
        <f t="shared" si="6"/>
        <v>713.41111111111115</v>
      </c>
      <c r="Q13" s="39">
        <f t="shared" si="2"/>
        <v>5.5303186907838073</v>
      </c>
      <c r="R13" s="39">
        <f t="shared" si="7"/>
        <v>99.25667759532476</v>
      </c>
      <c r="S13" s="39">
        <f t="shared" si="8"/>
        <v>99.256677595324746</v>
      </c>
    </row>
    <row r="14" spans="1:22" s="91" customFormat="1" ht="39.75" customHeight="1" x14ac:dyDescent="0.25">
      <c r="A14" s="85">
        <v>6</v>
      </c>
      <c r="B14" s="85" t="s">
        <v>84</v>
      </c>
      <c r="C14" s="85">
        <v>107</v>
      </c>
      <c r="D14" s="85">
        <v>107</v>
      </c>
      <c r="E14" s="131">
        <v>7293</v>
      </c>
      <c r="F14" s="132">
        <v>1.1666666666666667</v>
      </c>
      <c r="G14" s="132">
        <f>'JULY-2020- III '!G14+F14</f>
        <v>1.8541666666666667</v>
      </c>
      <c r="H14" s="132">
        <v>111.05138888888889</v>
      </c>
      <c r="I14" s="132">
        <v>103.95833333333333</v>
      </c>
      <c r="J14" s="133">
        <f t="shared" si="3"/>
        <v>215.00972222222222</v>
      </c>
      <c r="K14" s="133">
        <f>'JULY-2020- III '!K14+J14</f>
        <v>872.27754629629635</v>
      </c>
      <c r="L14" s="39">
        <f t="shared" si="0"/>
        <v>216.17638888888888</v>
      </c>
      <c r="M14" s="39">
        <f t="shared" si="1"/>
        <v>2.0203400830737279</v>
      </c>
      <c r="N14" s="39">
        <f t="shared" si="4"/>
        <v>99.729914427919013</v>
      </c>
      <c r="O14" s="39">
        <f t="shared" si="5"/>
        <v>99.728448913565373</v>
      </c>
      <c r="P14" s="134">
        <f t="shared" si="6"/>
        <v>874.13171296296298</v>
      </c>
      <c r="Q14" s="39">
        <f t="shared" si="2"/>
        <v>8.1694552613361022</v>
      </c>
      <c r="R14" s="39">
        <f t="shared" si="7"/>
        <v>98.904284059018806</v>
      </c>
      <c r="S14" s="39">
        <f t="shared" si="8"/>
        <v>98.901954937992471</v>
      </c>
    </row>
    <row r="15" spans="1:22" s="91" customFormat="1" ht="39.75" customHeight="1" x14ac:dyDescent="0.25">
      <c r="A15" s="85">
        <v>7</v>
      </c>
      <c r="B15" s="85" t="s">
        <v>41</v>
      </c>
      <c r="C15" s="85">
        <v>136</v>
      </c>
      <c r="D15" s="85">
        <v>136</v>
      </c>
      <c r="E15" s="131">
        <v>5366</v>
      </c>
      <c r="F15" s="132">
        <v>0.16874999999999998</v>
      </c>
      <c r="G15" s="132">
        <f>'JULY-2020- III '!G15+F15</f>
        <v>3.9604166666666667</v>
      </c>
      <c r="H15" s="132">
        <v>57.03402777777778</v>
      </c>
      <c r="I15" s="132">
        <v>50.163194444444443</v>
      </c>
      <c r="J15" s="133">
        <f t="shared" si="3"/>
        <v>107.19722222222222</v>
      </c>
      <c r="K15" s="133">
        <f>'JULY-2020- III '!K15+J15</f>
        <v>607.92430555555563</v>
      </c>
      <c r="L15" s="39">
        <f t="shared" si="0"/>
        <v>107.36597222222223</v>
      </c>
      <c r="M15" s="39">
        <f t="shared" si="1"/>
        <v>0.78945567810457518</v>
      </c>
      <c r="N15" s="39">
        <f t="shared" si="4"/>
        <v>99.894057141225673</v>
      </c>
      <c r="O15" s="39">
        <f t="shared" si="5"/>
        <v>99.893890365846161</v>
      </c>
      <c r="P15" s="134">
        <f t="shared" si="6"/>
        <v>611.88472222222231</v>
      </c>
      <c r="Q15" s="39">
        <f t="shared" si="2"/>
        <v>4.4991523692810462</v>
      </c>
      <c r="R15" s="39">
        <f t="shared" si="7"/>
        <v>99.399189293212814</v>
      </c>
      <c r="S15" s="39">
        <f t="shared" si="8"/>
        <v>99.395275219182651</v>
      </c>
    </row>
    <row r="16" spans="1:22" s="91" customFormat="1" ht="39.75" customHeight="1" x14ac:dyDescent="0.25">
      <c r="A16" s="85">
        <v>8</v>
      </c>
      <c r="B16" s="85" t="s">
        <v>42</v>
      </c>
      <c r="C16" s="85">
        <v>189</v>
      </c>
      <c r="D16" s="85">
        <v>189</v>
      </c>
      <c r="E16" s="131">
        <v>679</v>
      </c>
      <c r="F16" s="140">
        <v>12.2</v>
      </c>
      <c r="G16" s="132">
        <f>'JULY-2020- III '!G16+F16</f>
        <v>39.875</v>
      </c>
      <c r="H16" s="140">
        <v>39.099999999999994</v>
      </c>
      <c r="I16" s="140">
        <v>50.4</v>
      </c>
      <c r="J16" s="133">
        <f t="shared" si="3"/>
        <v>89.5</v>
      </c>
      <c r="K16" s="133">
        <f>'JULY-2020- III '!K16+J16</f>
        <v>700.42000000000007</v>
      </c>
      <c r="L16" s="39">
        <f t="shared" si="0"/>
        <v>101.7</v>
      </c>
      <c r="M16" s="39">
        <f t="shared" si="1"/>
        <v>0.53809523809523807</v>
      </c>
      <c r="N16" s="39">
        <f t="shared" si="4"/>
        <v>99.936351482050412</v>
      </c>
      <c r="O16" s="39">
        <f t="shared" si="5"/>
        <v>99.927675371223742</v>
      </c>
      <c r="P16" s="134">
        <f t="shared" si="6"/>
        <v>740.29500000000007</v>
      </c>
      <c r="Q16" s="39">
        <f t="shared" si="2"/>
        <v>3.9169047619047621</v>
      </c>
      <c r="R16" s="39">
        <f t="shared" si="7"/>
        <v>99.501891676622861</v>
      </c>
      <c r="S16" s="39">
        <f t="shared" si="8"/>
        <v>99.473534306195589</v>
      </c>
      <c r="V16" s="91">
        <f>17442/214</f>
        <v>81.504672897196258</v>
      </c>
    </row>
    <row r="17" spans="1:21" s="91" customFormat="1" ht="39.75" customHeight="1" x14ac:dyDescent="0.25">
      <c r="A17" s="85">
        <v>9</v>
      </c>
      <c r="B17" s="85" t="s">
        <v>43</v>
      </c>
      <c r="C17" s="38">
        <v>115</v>
      </c>
      <c r="D17" s="38">
        <v>115</v>
      </c>
      <c r="E17" s="40">
        <v>5376</v>
      </c>
      <c r="F17" s="141">
        <v>3.8555555555555556</v>
      </c>
      <c r="G17" s="132">
        <f>'JULY-2020- III '!G17+F17</f>
        <v>40.40347222222222</v>
      </c>
      <c r="H17" s="141">
        <v>115.92847222222223</v>
      </c>
      <c r="I17" s="141">
        <v>59.997916666666669</v>
      </c>
      <c r="J17" s="133">
        <f t="shared" si="3"/>
        <v>175.92638888888888</v>
      </c>
      <c r="K17" s="133">
        <f>'JULY-2020- III '!K17+J17</f>
        <v>987.33958333333317</v>
      </c>
      <c r="L17" s="39">
        <f t="shared" si="0"/>
        <v>179.78194444444443</v>
      </c>
      <c r="M17" s="39">
        <f t="shared" si="1"/>
        <v>1.5633212560386474</v>
      </c>
      <c r="N17" s="39">
        <f t="shared" si="4"/>
        <v>99.794382434678724</v>
      </c>
      <c r="O17" s="39">
        <f t="shared" si="5"/>
        <v>99.789876175263629</v>
      </c>
      <c r="P17" s="134">
        <f t="shared" si="6"/>
        <v>1027.7430555555554</v>
      </c>
      <c r="Q17" s="39">
        <f t="shared" si="2"/>
        <v>8.9368961352656999</v>
      </c>
      <c r="R17" s="39">
        <f t="shared" si="7"/>
        <v>98.846026667445841</v>
      </c>
      <c r="S17" s="39">
        <f t="shared" si="8"/>
        <v>98.798804282894395</v>
      </c>
      <c r="U17" s="91">
        <f>17442/2244</f>
        <v>7.7727272727272725</v>
      </c>
    </row>
    <row r="18" spans="1:21" s="91" customFormat="1" ht="39.75" customHeight="1" x14ac:dyDescent="0.25">
      <c r="A18" s="85">
        <v>10</v>
      </c>
      <c r="B18" s="106" t="s">
        <v>106</v>
      </c>
      <c r="C18" s="106">
        <v>232</v>
      </c>
      <c r="D18" s="85">
        <v>232</v>
      </c>
      <c r="E18" s="142">
        <v>21069</v>
      </c>
      <c r="F18" s="132">
        <v>6.6368055555555552</v>
      </c>
      <c r="G18" s="132">
        <f>'JULY-2020- III '!G18+F18</f>
        <v>54.797916666666666</v>
      </c>
      <c r="H18" s="132">
        <v>1522.8972222222221</v>
      </c>
      <c r="I18" s="132">
        <v>266.12152777777783</v>
      </c>
      <c r="J18" s="133">
        <f t="shared" si="3"/>
        <v>1789.01875</v>
      </c>
      <c r="K18" s="133">
        <f>'JULY-2020- III '!K18+J18</f>
        <v>12249.511111111111</v>
      </c>
      <c r="L18" s="39">
        <f t="shared" si="0"/>
        <v>1795.6555555555556</v>
      </c>
      <c r="M18" s="39">
        <f t="shared" si="1"/>
        <v>7.7398946360153253</v>
      </c>
      <c r="N18" s="39">
        <f t="shared" si="4"/>
        <v>98.963536597376716</v>
      </c>
      <c r="O18" s="39">
        <f t="shared" si="5"/>
        <v>98.959691581180735</v>
      </c>
      <c r="P18" s="134">
        <f t="shared" si="6"/>
        <v>12304.309027777777</v>
      </c>
      <c r="Q18" s="39">
        <f t="shared" si="2"/>
        <v>53.03581477490421</v>
      </c>
      <c r="R18" s="39">
        <f t="shared" si="7"/>
        <v>92.903277304000326</v>
      </c>
      <c r="S18" s="39">
        <f t="shared" si="8"/>
        <v>92.871530272190299</v>
      </c>
    </row>
    <row r="19" spans="1:21" s="91" customFormat="1" ht="39.75" customHeight="1" x14ac:dyDescent="0.25">
      <c r="A19" s="85">
        <v>11</v>
      </c>
      <c r="B19" s="85" t="s">
        <v>107</v>
      </c>
      <c r="C19" s="99">
        <v>117</v>
      </c>
      <c r="D19" s="99">
        <v>117</v>
      </c>
      <c r="E19" s="143">
        <v>2346</v>
      </c>
      <c r="F19" s="144">
        <v>1.9895833333333333</v>
      </c>
      <c r="G19" s="132">
        <f>'JULY-2020- III '!G19+F19</f>
        <v>9.9479166666666661</v>
      </c>
      <c r="H19" s="145">
        <v>35.857638888888893</v>
      </c>
      <c r="I19" s="145">
        <v>66.636111111111106</v>
      </c>
      <c r="J19" s="133">
        <f t="shared" si="3"/>
        <v>102.49375000000001</v>
      </c>
      <c r="K19" s="133">
        <f>'JULY-2020- III '!K19+J19</f>
        <v>557.52291666666667</v>
      </c>
      <c r="L19" s="39">
        <f t="shared" si="0"/>
        <v>104.48333333333333</v>
      </c>
      <c r="M19" s="39">
        <f t="shared" si="1"/>
        <v>0.89301994301994303</v>
      </c>
      <c r="N19" s="39">
        <f t="shared" si="4"/>
        <v>99.882256054131062</v>
      </c>
      <c r="O19" s="39">
        <f t="shared" si="5"/>
        <v>99.879970437766133</v>
      </c>
      <c r="P19" s="134">
        <f t="shared" si="6"/>
        <v>567.4708333333333</v>
      </c>
      <c r="Q19" s="39">
        <f t="shared" si="2"/>
        <v>4.8501780626780624</v>
      </c>
      <c r="R19" s="39">
        <f t="shared" si="7"/>
        <v>99.359522428238819</v>
      </c>
      <c r="S19" s="39">
        <f t="shared" si="8"/>
        <v>99.348094346414229</v>
      </c>
    </row>
    <row r="20" spans="1:21" s="91" customFormat="1" ht="39.75" customHeight="1" x14ac:dyDescent="0.25">
      <c r="A20" s="85">
        <v>12</v>
      </c>
      <c r="B20" s="85" t="s">
        <v>74</v>
      </c>
      <c r="C20" s="85">
        <v>135</v>
      </c>
      <c r="D20" s="85">
        <v>135</v>
      </c>
      <c r="E20" s="131">
        <v>8628</v>
      </c>
      <c r="F20" s="140">
        <v>10.099305555555555</v>
      </c>
      <c r="G20" s="132">
        <f>'JULY-2020- III '!G20+F20</f>
        <v>75.818749999999994</v>
      </c>
      <c r="H20" s="140">
        <v>468.16736111111118</v>
      </c>
      <c r="I20" s="140">
        <v>187.62847222222223</v>
      </c>
      <c r="J20" s="133">
        <f t="shared" si="3"/>
        <v>655.79583333333335</v>
      </c>
      <c r="K20" s="133">
        <f>'JULY-2020- III '!K20+J20</f>
        <v>3132.9701388888889</v>
      </c>
      <c r="L20" s="39">
        <f t="shared" si="0"/>
        <v>665.89513888888894</v>
      </c>
      <c r="M20" s="39">
        <f t="shared" si="1"/>
        <v>4.93255658436214</v>
      </c>
      <c r="N20" s="39">
        <f t="shared" si="4"/>
        <v>99.347077027744589</v>
      </c>
      <c r="O20" s="39">
        <f t="shared" si="5"/>
        <v>99.337021964467468</v>
      </c>
      <c r="P20" s="134">
        <f t="shared" si="6"/>
        <v>3208.7888888888888</v>
      </c>
      <c r="Q20" s="39">
        <f t="shared" si="2"/>
        <v>23.768806584362139</v>
      </c>
      <c r="R20" s="39">
        <f t="shared" si="7"/>
        <v>96.880754541130131</v>
      </c>
      <c r="S20" s="39">
        <f t="shared" si="8"/>
        <v>96.805267932209404</v>
      </c>
    </row>
    <row r="21" spans="1:21" s="124" customFormat="1" ht="27.75" customHeight="1" x14ac:dyDescent="0.25">
      <c r="A21" s="115"/>
      <c r="B21" s="116" t="s">
        <v>96</v>
      </c>
      <c r="C21" s="116">
        <f t="shared" ref="C21:J21" si="9">SUM(C8:C20)</f>
        <v>1699</v>
      </c>
      <c r="D21" s="116">
        <f t="shared" si="9"/>
        <v>1699</v>
      </c>
      <c r="E21" s="116">
        <f t="shared" si="9"/>
        <v>92399</v>
      </c>
      <c r="F21" s="146">
        <f t="shared" si="9"/>
        <v>145.86388888888891</v>
      </c>
      <c r="G21" s="150">
        <f t="shared" si="9"/>
        <v>846.44583333333333</v>
      </c>
      <c r="H21" s="146">
        <f t="shared" si="9"/>
        <v>2981.6277777777777</v>
      </c>
      <c r="I21" s="146">
        <f t="shared" si="9"/>
        <v>1734.9347222222223</v>
      </c>
      <c r="J21" s="146">
        <f t="shared" si="9"/>
        <v>4716.5625</v>
      </c>
      <c r="K21" s="147">
        <f>SUM(K8:K20)</f>
        <v>26808.791296296295</v>
      </c>
      <c r="L21" s="148">
        <f>SUM(L8:L20)</f>
        <v>4862.4263888888891</v>
      </c>
      <c r="M21" s="63">
        <f t="shared" si="1"/>
        <v>2.8619343077627364</v>
      </c>
      <c r="N21" s="63">
        <f>+((C21*24*31)-J21)/(C21*24*31)*100</f>
        <v>99.626870763637058</v>
      </c>
      <c r="O21" s="63">
        <f>+((C21*24*31)-L21)/(C21*24*31)*100</f>
        <v>99.615331410246938</v>
      </c>
      <c r="P21" s="65">
        <f>+G21+K21</f>
        <v>27655.23712962963</v>
      </c>
      <c r="Q21" s="63">
        <f t="shared" si="2"/>
        <v>16.277361465349987</v>
      </c>
      <c r="R21" s="63">
        <f>+((C21*24*31)-K21)/(C21*24*31)*100</f>
        <v>97.879145283413365</v>
      </c>
      <c r="S21" s="63">
        <f>+((C21*24*31)-(G21+K21))*100/(C21*24*31)</f>
        <v>97.812182598743291</v>
      </c>
    </row>
    <row r="22" spans="1:21" ht="110.25" customHeight="1" x14ac:dyDescent="0.25">
      <c r="A22" s="286" t="s">
        <v>108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</row>
    <row r="23" spans="1:21" ht="66" customHeight="1" x14ac:dyDescent="0.25">
      <c r="A23" s="287" t="s">
        <v>227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</row>
    <row r="29" spans="1:21" x14ac:dyDescent="0.25">
      <c r="N29" s="127" t="s">
        <v>207</v>
      </c>
    </row>
    <row r="32" spans="1:21" x14ac:dyDescent="0.25">
      <c r="N32" s="127">
        <v>169.04791666666657</v>
      </c>
      <c r="P32" s="127">
        <v>170.83819444444444</v>
      </c>
    </row>
    <row r="33" spans="14:16" x14ac:dyDescent="0.25">
      <c r="N33" s="127">
        <v>90.52847222222222</v>
      </c>
      <c r="P33" s="127">
        <v>53.361805555555542</v>
      </c>
    </row>
    <row r="34" spans="14:16" x14ac:dyDescent="0.25">
      <c r="N34" s="127">
        <v>307.64930555555566</v>
      </c>
      <c r="P34" s="127">
        <v>113.67847222222221</v>
      </c>
    </row>
    <row r="35" spans="14:16" x14ac:dyDescent="0.25">
      <c r="N35" s="127">
        <f>SUM(N32:N34)</f>
        <v>567.22569444444446</v>
      </c>
      <c r="P35" s="127">
        <f>SUM(P32:P34)</f>
        <v>337.87847222222217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8" orientation="landscape" r:id="rId1"/>
  <headerFooter alignWithMargins="0">
    <oddFooter>&amp;L&amp;F format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0"/>
  <sheetViews>
    <sheetView view="pageBreakPreview" topLeftCell="A4" zoomScale="50" zoomScaleNormal="55" zoomScaleSheetLayoutView="50" workbookViewId="0">
      <selection activeCell="M11" sqref="M11"/>
    </sheetView>
  </sheetViews>
  <sheetFormatPr defaultRowHeight="15" x14ac:dyDescent="0.25"/>
  <cols>
    <col min="1" max="1" width="5.140625" customWidth="1"/>
    <col min="2" max="2" width="14.7109375" customWidth="1"/>
    <col min="3" max="3" width="11.140625" customWidth="1"/>
    <col min="4" max="4" width="11.85546875" customWidth="1"/>
    <col min="5" max="5" width="14.42578125" customWidth="1"/>
    <col min="6" max="6" width="15.7109375" style="187" customWidth="1"/>
    <col min="7" max="7" width="14" customWidth="1"/>
    <col min="8" max="8" width="15" customWidth="1"/>
    <col min="9" max="9" width="13.5703125" customWidth="1"/>
    <col min="10" max="10" width="15.7109375" style="187" customWidth="1"/>
    <col min="11" max="11" width="19.28515625" customWidth="1"/>
    <col min="12" max="12" width="19.5703125" customWidth="1"/>
    <col min="13" max="13" width="14.85546875" customWidth="1"/>
    <col min="14" max="14" width="16.7109375" customWidth="1"/>
    <col min="15" max="15" width="11.7109375" customWidth="1"/>
    <col min="16" max="16" width="21.28515625" customWidth="1"/>
    <col min="17" max="17" width="15.42578125" customWidth="1"/>
    <col min="18" max="18" width="12.5703125" customWidth="1"/>
    <col min="19" max="19" width="11.140625" customWidth="1"/>
  </cols>
  <sheetData>
    <row r="1" spans="1:20" s="1" customFormat="1" ht="36" customHeight="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20" s="1" customFormat="1" ht="52.5" customHeight="1" x14ac:dyDescent="0.25">
      <c r="A2" s="237" t="s">
        <v>230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20" s="2" customFormat="1" ht="31.5" customHeight="1" x14ac:dyDescent="0.25">
      <c r="A3" s="238" t="s">
        <v>1</v>
      </c>
      <c r="B3" s="238" t="s">
        <v>2</v>
      </c>
      <c r="C3" s="239" t="s">
        <v>3</v>
      </c>
      <c r="D3" s="238" t="s">
        <v>4</v>
      </c>
      <c r="E3" s="239" t="s">
        <v>231</v>
      </c>
      <c r="F3" s="290" t="s">
        <v>232</v>
      </c>
      <c r="G3" s="239" t="s">
        <v>133</v>
      </c>
      <c r="H3" s="242" t="s">
        <v>233</v>
      </c>
      <c r="I3" s="242"/>
      <c r="J3" s="242"/>
      <c r="K3" s="245" t="s">
        <v>120</v>
      </c>
      <c r="L3" s="238" t="s">
        <v>234</v>
      </c>
      <c r="M3" s="238"/>
      <c r="N3" s="238"/>
      <c r="O3" s="238"/>
      <c r="P3" s="238" t="s">
        <v>5</v>
      </c>
      <c r="Q3" s="238"/>
      <c r="R3" s="238"/>
      <c r="S3" s="238"/>
    </row>
    <row r="4" spans="1:20" s="2" customFormat="1" ht="24.75" customHeight="1" x14ac:dyDescent="0.25">
      <c r="A4" s="238"/>
      <c r="B4" s="238"/>
      <c r="C4" s="240"/>
      <c r="D4" s="238"/>
      <c r="E4" s="240"/>
      <c r="F4" s="291"/>
      <c r="G4" s="240"/>
      <c r="H4" s="242"/>
      <c r="I4" s="242"/>
      <c r="J4" s="242"/>
      <c r="K4" s="246"/>
      <c r="L4" s="238" t="s">
        <v>6</v>
      </c>
      <c r="M4" s="243" t="s">
        <v>7</v>
      </c>
      <c r="N4" s="243" t="s">
        <v>8</v>
      </c>
      <c r="O4" s="243" t="s">
        <v>9</v>
      </c>
      <c r="P4" s="238" t="s">
        <v>116</v>
      </c>
      <c r="Q4" s="243" t="s">
        <v>10</v>
      </c>
      <c r="R4" s="243" t="s">
        <v>11</v>
      </c>
      <c r="S4" s="243" t="s">
        <v>12</v>
      </c>
    </row>
    <row r="5" spans="1:20" s="2" customFormat="1" ht="146.25" customHeight="1" x14ac:dyDescent="0.25">
      <c r="A5" s="238"/>
      <c r="B5" s="238"/>
      <c r="C5" s="241"/>
      <c r="D5" s="238"/>
      <c r="E5" s="241"/>
      <c r="F5" s="292"/>
      <c r="G5" s="241"/>
      <c r="H5" s="205" t="s">
        <v>13</v>
      </c>
      <c r="I5" s="205" t="s">
        <v>14</v>
      </c>
      <c r="J5" s="205" t="s">
        <v>15</v>
      </c>
      <c r="K5" s="247"/>
      <c r="L5" s="238"/>
      <c r="M5" s="243"/>
      <c r="N5" s="243"/>
      <c r="O5" s="243"/>
      <c r="P5" s="238"/>
      <c r="Q5" s="243"/>
      <c r="R5" s="243"/>
      <c r="S5" s="243"/>
    </row>
    <row r="6" spans="1:20" s="163" customFormat="1" ht="44.25" customHeight="1" x14ac:dyDescent="0.25">
      <c r="A6" s="160">
        <v>1</v>
      </c>
      <c r="B6" s="160">
        <v>2</v>
      </c>
      <c r="C6" s="160">
        <v>3</v>
      </c>
      <c r="D6" s="160">
        <v>4</v>
      </c>
      <c r="E6" s="161" t="s">
        <v>16</v>
      </c>
      <c r="F6" s="162">
        <v>5</v>
      </c>
      <c r="G6" s="160" t="s">
        <v>17</v>
      </c>
      <c r="H6" s="162">
        <v>6</v>
      </c>
      <c r="I6" s="162">
        <v>7</v>
      </c>
      <c r="J6" s="162" t="s">
        <v>18</v>
      </c>
      <c r="K6" s="160" t="s">
        <v>19</v>
      </c>
      <c r="L6" s="160" t="s">
        <v>20</v>
      </c>
      <c r="M6" s="160" t="s">
        <v>21</v>
      </c>
      <c r="N6" s="160" t="s">
        <v>22</v>
      </c>
      <c r="O6" s="160" t="s">
        <v>23</v>
      </c>
      <c r="P6" s="160" t="s">
        <v>24</v>
      </c>
      <c r="Q6" s="160" t="s">
        <v>25</v>
      </c>
      <c r="R6" s="160" t="s">
        <v>26</v>
      </c>
      <c r="S6" s="160" t="s">
        <v>27</v>
      </c>
    </row>
    <row r="7" spans="1:20" s="12" customFormat="1" ht="78" customHeight="1" x14ac:dyDescent="0.25">
      <c r="A7" s="8">
        <v>1</v>
      </c>
      <c r="B7" s="9" t="s">
        <v>28</v>
      </c>
      <c r="C7" s="10">
        <f>'SEPT-2020 I'!C14</f>
        <v>145</v>
      </c>
      <c r="D7" s="10">
        <f>'SEPT-2020 I'!D14</f>
        <v>145</v>
      </c>
      <c r="E7" s="10">
        <f>'SEPT-2020 I'!E14</f>
        <v>8761</v>
      </c>
      <c r="F7" s="11">
        <f>'SEPT-2020 I'!F14</f>
        <v>24.768750000000001</v>
      </c>
      <c r="G7" s="11">
        <f>'SEPT-2020 I'!G14</f>
        <v>140.03402777777779</v>
      </c>
      <c r="H7" s="11">
        <f>'SEPT-2020 I'!H14</f>
        <v>119.99930555555554</v>
      </c>
      <c r="I7" s="11">
        <f>'SEPT-2020 I'!I14</f>
        <v>62.737499999999997</v>
      </c>
      <c r="J7" s="11">
        <f>'SEPT-2020 I'!J14</f>
        <v>182.73680555555552</v>
      </c>
      <c r="K7" s="11">
        <f>'SEPT-2020 I'!K14</f>
        <v>870.05486111111099</v>
      </c>
      <c r="L7" s="11">
        <f>'SEPT-2020 I'!L14</f>
        <v>207.50555555555553</v>
      </c>
      <c r="M7" s="11">
        <f>'SEPT-2020 I'!M14</f>
        <v>1.4310727969348658</v>
      </c>
      <c r="N7" s="11">
        <f>'SEPT-2020 I'!N14</f>
        <v>99.824964745636436</v>
      </c>
      <c r="O7" s="11">
        <f>'SEPT-2020 I'!O14</f>
        <v>99.801239889314601</v>
      </c>
      <c r="P7" s="11">
        <f>'SEPT-2020 I'!P14</f>
        <v>1010.0888888888887</v>
      </c>
      <c r="Q7" s="11">
        <f>'SEPT-2020 I'!Q14</f>
        <v>6.9661302681992323</v>
      </c>
      <c r="R7" s="11">
        <f>'SEPT-2020 I'!R14</f>
        <v>99.166614117709656</v>
      </c>
      <c r="S7" s="11">
        <f>'SEPT-2020 I'!S14</f>
        <v>99.032481907194565</v>
      </c>
      <c r="T7" s="151"/>
    </row>
    <row r="8" spans="1:20" s="12" customFormat="1" ht="78" customHeight="1" x14ac:dyDescent="0.25">
      <c r="A8" s="8">
        <v>2</v>
      </c>
      <c r="B8" s="13" t="s">
        <v>29</v>
      </c>
      <c r="C8" s="14">
        <f>'SEPT-2020 II '!C48</f>
        <v>154</v>
      </c>
      <c r="D8" s="14">
        <f>'SEPT-2020 II '!D48</f>
        <v>154</v>
      </c>
      <c r="E8" s="14">
        <f>'SEPT-2020 II '!E48</f>
        <v>9309</v>
      </c>
      <c r="F8" s="15">
        <f>'SEPT-2020 II '!F48</f>
        <v>17.895833333333332</v>
      </c>
      <c r="G8" s="15">
        <f>'SEPT-2020 II '!G48</f>
        <v>72.617916666666673</v>
      </c>
      <c r="H8" s="15">
        <f>'SEPT-2020 II '!H48</f>
        <v>126.65611111111113</v>
      </c>
      <c r="I8" s="15">
        <f>'SEPT-2020 II '!I48</f>
        <v>117.81944444444443</v>
      </c>
      <c r="J8" s="15">
        <f>'SEPT-2020 II '!J48</f>
        <v>244.47555555555556</v>
      </c>
      <c r="K8" s="15">
        <f>'SEPT-2020 II '!K48</f>
        <v>1431.3681481481481</v>
      </c>
      <c r="L8" s="15">
        <f>'SEPT-2020 II '!L48</f>
        <v>262.37138888888887</v>
      </c>
      <c r="M8" s="15">
        <f>'SEPT-2020 II '!M48</f>
        <v>1.7037103174603174</v>
      </c>
      <c r="N8" s="15">
        <f>'SEPT-2020 II '!N48</f>
        <v>99.77951338784672</v>
      </c>
      <c r="O8" s="15">
        <f>'SEPT-2020 II '!O48</f>
        <v>99.7633735670194</v>
      </c>
      <c r="P8" s="15">
        <f>'SEPT-2020 II '!P48</f>
        <v>1503.9860648148147</v>
      </c>
      <c r="Q8" s="15">
        <f>'SEPT-2020 II '!Q48</f>
        <v>9.7661432780182764</v>
      </c>
      <c r="R8" s="15">
        <f>'SEPT-2020 II '!R48</f>
        <v>98.70908356047245</v>
      </c>
      <c r="S8" s="15">
        <f>'SEPT-2020 II '!S48</f>
        <v>98.643591211386351</v>
      </c>
    </row>
    <row r="9" spans="1:20" s="12" customFormat="1" ht="78" customHeight="1" x14ac:dyDescent="0.25">
      <c r="A9" s="8">
        <v>3</v>
      </c>
      <c r="B9" s="9" t="s">
        <v>30</v>
      </c>
      <c r="C9" s="10">
        <f>'SEPT-2020- III'!C21</f>
        <v>1708</v>
      </c>
      <c r="D9" s="10">
        <f>'SEPT-2020- III'!D21</f>
        <v>1708</v>
      </c>
      <c r="E9" s="10">
        <f>'SEPT-2020- III'!E21</f>
        <v>105278</v>
      </c>
      <c r="F9" s="11">
        <f>'SEPT-2020- III'!F21</f>
        <v>164.20763888888891</v>
      </c>
      <c r="G9" s="11">
        <f>'SEPT-2020- III'!G21</f>
        <v>1010.6534722222223</v>
      </c>
      <c r="H9" s="11">
        <f>'SEPT-2020- III'!H21</f>
        <v>3818.1222222222232</v>
      </c>
      <c r="I9" s="11">
        <f>'SEPT-2020- III'!I21</f>
        <v>2291.4776388888886</v>
      </c>
      <c r="J9" s="11">
        <f>'SEPT-2020- III'!J21</f>
        <v>6109.5998611111108</v>
      </c>
      <c r="K9" s="11">
        <f>'SEPT-2020- III'!K21</f>
        <v>32918.391157407408</v>
      </c>
      <c r="L9" s="11">
        <f>'SEPT-2020- III'!L21</f>
        <v>6273.8075000000008</v>
      </c>
      <c r="M9" s="11">
        <f>'SEPT-2020- III'!M21</f>
        <v>3.6731894028103049</v>
      </c>
      <c r="N9" s="11">
        <f>'SEPT-2020- III'!N21</f>
        <v>99.503187625137343</v>
      </c>
      <c r="O9" s="11">
        <f>'SEPT-2020- III'!O21</f>
        <v>99.489834805165216</v>
      </c>
      <c r="P9" s="11">
        <f>'SEPT-2020- III'!P21</f>
        <v>33929.044629629629</v>
      </c>
      <c r="Q9" s="11">
        <f>'SEPT-2020- III'!Q21</f>
        <v>19.864780228120392</v>
      </c>
      <c r="R9" s="11">
        <f>'SEPT-2020- III'!R21</f>
        <v>97.323185730759874</v>
      </c>
      <c r="S9" s="11">
        <f>'SEPT-2020- III'!S21</f>
        <v>97.241002746094381</v>
      </c>
    </row>
    <row r="10" spans="1:20" s="168" customFormat="1" ht="54" customHeight="1" x14ac:dyDescent="0.25">
      <c r="A10" s="164" t="s">
        <v>15</v>
      </c>
      <c r="B10" s="165"/>
      <c r="C10" s="166">
        <f t="shared" ref="C10:I10" si="0">SUM(C7:C9)</f>
        <v>2007</v>
      </c>
      <c r="D10" s="166">
        <f t="shared" si="0"/>
        <v>2007</v>
      </c>
      <c r="E10" s="166">
        <f t="shared" si="0"/>
        <v>123348</v>
      </c>
      <c r="F10" s="185">
        <f t="shared" si="0"/>
        <v>206.87222222222223</v>
      </c>
      <c r="G10" s="167">
        <f t="shared" si="0"/>
        <v>1223.3054166666668</v>
      </c>
      <c r="H10" s="167">
        <f t="shared" si="0"/>
        <v>4064.7776388888897</v>
      </c>
      <c r="I10" s="167">
        <f t="shared" si="0"/>
        <v>2472.0345833333331</v>
      </c>
      <c r="J10" s="185">
        <f>+H10+I10</f>
        <v>6536.8122222222228</v>
      </c>
      <c r="K10" s="167">
        <f>SUM(K7:K9)</f>
        <v>35219.814166666663</v>
      </c>
      <c r="L10" s="167">
        <f>SUM(L7:L9)</f>
        <v>6743.684444444445</v>
      </c>
      <c r="M10" s="167">
        <f>L10/C10</f>
        <v>3.3600819354481541</v>
      </c>
      <c r="N10" s="167">
        <f>SUM(N7:N9)/3</f>
        <v>99.702555252873495</v>
      </c>
      <c r="O10" s="167">
        <f>SUM(O7:O9)/3</f>
        <v>99.684816087166396</v>
      </c>
      <c r="P10" s="167">
        <f>+G10+K10</f>
        <v>36443.119583333333</v>
      </c>
      <c r="Q10" s="167">
        <f>+P10/C10</f>
        <v>18.15800676797874</v>
      </c>
      <c r="R10" s="167">
        <f>SUM(R7:R9)/3</f>
        <v>98.39962780298066</v>
      </c>
      <c r="S10" s="167">
        <f>SUM(S7:S9)/3</f>
        <v>98.30569195489177</v>
      </c>
    </row>
    <row r="11" spans="1:20" s="23" customFormat="1" ht="41.25" customHeight="1" x14ac:dyDescent="0.25">
      <c r="A11" s="19" t="s">
        <v>31</v>
      </c>
      <c r="B11" s="204"/>
      <c r="C11" s="204"/>
      <c r="D11" s="204"/>
      <c r="E11" s="204"/>
      <c r="F11" s="186"/>
      <c r="G11" s="244" t="s">
        <v>32</v>
      </c>
      <c r="H11" s="244"/>
      <c r="I11" s="244"/>
      <c r="J11" s="188">
        <f>+N10</f>
        <v>99.702555252873495</v>
      </c>
      <c r="K11" s="244" t="s">
        <v>33</v>
      </c>
      <c r="L11" s="244"/>
      <c r="M11" s="21">
        <f>+O10</f>
        <v>99.684816087166396</v>
      </c>
      <c r="N11" s="204"/>
      <c r="O11" s="204" t="s">
        <v>34</v>
      </c>
      <c r="P11" s="204"/>
      <c r="Q11" s="21">
        <f>+(J11+M11)/2</f>
        <v>99.693685670019946</v>
      </c>
      <c r="R11" s="204"/>
      <c r="S11" s="22"/>
    </row>
    <row r="15" spans="1:20" x14ac:dyDescent="0.25">
      <c r="L15" t="s">
        <v>35</v>
      </c>
    </row>
    <row r="20" spans="5:5" x14ac:dyDescent="0.25">
      <c r="E20" s="183"/>
    </row>
  </sheetData>
  <mergeCells count="23"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0"/>
  <sheetViews>
    <sheetView view="pageBreakPreview" zoomScale="50" zoomScaleSheetLayoutView="50" workbookViewId="0">
      <selection activeCell="G8" sqref="G8"/>
    </sheetView>
  </sheetViews>
  <sheetFormatPr defaultRowHeight="12.75" x14ac:dyDescent="0.2"/>
  <cols>
    <col min="1" max="1" width="3.5703125" style="72" customWidth="1"/>
    <col min="2" max="2" width="13" style="28" customWidth="1"/>
    <col min="3" max="3" width="8.7109375" style="28" customWidth="1"/>
    <col min="4" max="4" width="9.42578125" style="28" customWidth="1"/>
    <col min="5" max="5" width="10.85546875" style="28" customWidth="1"/>
    <col min="6" max="6" width="12.85546875" style="28" customWidth="1"/>
    <col min="7" max="7" width="15.28515625" style="28" customWidth="1"/>
    <col min="8" max="8" width="16.7109375" style="28" customWidth="1"/>
    <col min="9" max="9" width="15.28515625" style="28" customWidth="1"/>
    <col min="10" max="10" width="15" style="28" customWidth="1"/>
    <col min="11" max="11" width="16.140625" style="28" customWidth="1"/>
    <col min="12" max="12" width="12.140625" style="28" customWidth="1"/>
    <col min="13" max="13" width="13.7109375" style="28" customWidth="1"/>
    <col min="14" max="14" width="14.42578125" style="28" customWidth="1"/>
    <col min="15" max="15" width="11.42578125" style="28" customWidth="1"/>
    <col min="16" max="17" width="14.5703125" style="28" customWidth="1"/>
    <col min="18" max="18" width="11.85546875" style="28" customWidth="1"/>
    <col min="19" max="19" width="13" style="28" customWidth="1"/>
    <col min="20" max="23" width="9.140625" style="28"/>
    <col min="24" max="24" width="11.5703125" style="28" bestFit="1" customWidth="1"/>
    <col min="25" max="257" width="9.140625" style="28"/>
    <col min="258" max="258" width="3.5703125" style="28" customWidth="1"/>
    <col min="259" max="259" width="13.85546875" style="28" customWidth="1"/>
    <col min="260" max="260" width="12.28515625" style="28" bestFit="1" customWidth="1"/>
    <col min="261" max="261" width="10.5703125" style="28" customWidth="1"/>
    <col min="262" max="262" width="15.28515625" style="28" customWidth="1"/>
    <col min="263" max="263" width="14.5703125" style="28" customWidth="1"/>
    <col min="264" max="264" width="13.42578125" style="28" customWidth="1"/>
    <col min="265" max="265" width="15.140625" style="28" customWidth="1"/>
    <col min="266" max="266" width="9.28515625" style="28" customWidth="1"/>
    <col min="267" max="267" width="11.85546875" style="28" customWidth="1"/>
    <col min="268" max="268" width="14.5703125" style="28" customWidth="1"/>
    <col min="269" max="269" width="17" style="28" customWidth="1"/>
    <col min="270" max="270" width="10.85546875" style="28" customWidth="1"/>
    <col min="271" max="271" width="13.7109375" style="28" customWidth="1"/>
    <col min="272" max="272" width="14.5703125" style="28" customWidth="1"/>
    <col min="273" max="273" width="17" style="28" customWidth="1"/>
    <col min="274" max="274" width="11.85546875" style="28" customWidth="1"/>
    <col min="275" max="275" width="13.7109375" style="28" customWidth="1"/>
    <col min="276" max="513" width="9.140625" style="28"/>
    <col min="514" max="514" width="3.5703125" style="28" customWidth="1"/>
    <col min="515" max="515" width="13.85546875" style="28" customWidth="1"/>
    <col min="516" max="516" width="12.28515625" style="28" bestFit="1" customWidth="1"/>
    <col min="517" max="517" width="10.5703125" style="28" customWidth="1"/>
    <col min="518" max="518" width="15.28515625" style="28" customWidth="1"/>
    <col min="519" max="519" width="14.5703125" style="28" customWidth="1"/>
    <col min="520" max="520" width="13.42578125" style="28" customWidth="1"/>
    <col min="521" max="521" width="15.140625" style="28" customWidth="1"/>
    <col min="522" max="522" width="9.28515625" style="28" customWidth="1"/>
    <col min="523" max="523" width="11.85546875" style="28" customWidth="1"/>
    <col min="524" max="524" width="14.5703125" style="28" customWidth="1"/>
    <col min="525" max="525" width="17" style="28" customWidth="1"/>
    <col min="526" max="526" width="10.85546875" style="28" customWidth="1"/>
    <col min="527" max="527" width="13.7109375" style="28" customWidth="1"/>
    <col min="528" max="528" width="14.5703125" style="28" customWidth="1"/>
    <col min="529" max="529" width="17" style="28" customWidth="1"/>
    <col min="530" max="530" width="11.85546875" style="28" customWidth="1"/>
    <col min="531" max="531" width="13.7109375" style="28" customWidth="1"/>
    <col min="532" max="769" width="9.140625" style="28"/>
    <col min="770" max="770" width="3.5703125" style="28" customWidth="1"/>
    <col min="771" max="771" width="13.85546875" style="28" customWidth="1"/>
    <col min="772" max="772" width="12.28515625" style="28" bestFit="1" customWidth="1"/>
    <col min="773" max="773" width="10.5703125" style="28" customWidth="1"/>
    <col min="774" max="774" width="15.28515625" style="28" customWidth="1"/>
    <col min="775" max="775" width="14.5703125" style="28" customWidth="1"/>
    <col min="776" max="776" width="13.42578125" style="28" customWidth="1"/>
    <col min="777" max="777" width="15.140625" style="28" customWidth="1"/>
    <col min="778" max="778" width="9.28515625" style="28" customWidth="1"/>
    <col min="779" max="779" width="11.85546875" style="28" customWidth="1"/>
    <col min="780" max="780" width="14.5703125" style="28" customWidth="1"/>
    <col min="781" max="781" width="17" style="28" customWidth="1"/>
    <col min="782" max="782" width="10.85546875" style="28" customWidth="1"/>
    <col min="783" max="783" width="13.7109375" style="28" customWidth="1"/>
    <col min="784" max="784" width="14.5703125" style="28" customWidth="1"/>
    <col min="785" max="785" width="17" style="28" customWidth="1"/>
    <col min="786" max="786" width="11.85546875" style="28" customWidth="1"/>
    <col min="787" max="787" width="13.7109375" style="28" customWidth="1"/>
    <col min="788" max="1025" width="9.140625" style="28"/>
    <col min="1026" max="1026" width="3.5703125" style="28" customWidth="1"/>
    <col min="1027" max="1027" width="13.85546875" style="28" customWidth="1"/>
    <col min="1028" max="1028" width="12.28515625" style="28" bestFit="1" customWidth="1"/>
    <col min="1029" max="1029" width="10.5703125" style="28" customWidth="1"/>
    <col min="1030" max="1030" width="15.28515625" style="28" customWidth="1"/>
    <col min="1031" max="1031" width="14.5703125" style="28" customWidth="1"/>
    <col min="1032" max="1032" width="13.42578125" style="28" customWidth="1"/>
    <col min="1033" max="1033" width="15.140625" style="28" customWidth="1"/>
    <col min="1034" max="1034" width="9.28515625" style="28" customWidth="1"/>
    <col min="1035" max="1035" width="11.85546875" style="28" customWidth="1"/>
    <col min="1036" max="1036" width="14.5703125" style="28" customWidth="1"/>
    <col min="1037" max="1037" width="17" style="28" customWidth="1"/>
    <col min="1038" max="1038" width="10.85546875" style="28" customWidth="1"/>
    <col min="1039" max="1039" width="13.7109375" style="28" customWidth="1"/>
    <col min="1040" max="1040" width="14.5703125" style="28" customWidth="1"/>
    <col min="1041" max="1041" width="17" style="28" customWidth="1"/>
    <col min="1042" max="1042" width="11.85546875" style="28" customWidth="1"/>
    <col min="1043" max="1043" width="13.7109375" style="28" customWidth="1"/>
    <col min="1044" max="1281" width="9.140625" style="28"/>
    <col min="1282" max="1282" width="3.5703125" style="28" customWidth="1"/>
    <col min="1283" max="1283" width="13.85546875" style="28" customWidth="1"/>
    <col min="1284" max="1284" width="12.28515625" style="28" bestFit="1" customWidth="1"/>
    <col min="1285" max="1285" width="10.5703125" style="28" customWidth="1"/>
    <col min="1286" max="1286" width="15.28515625" style="28" customWidth="1"/>
    <col min="1287" max="1287" width="14.5703125" style="28" customWidth="1"/>
    <col min="1288" max="1288" width="13.42578125" style="28" customWidth="1"/>
    <col min="1289" max="1289" width="15.140625" style="28" customWidth="1"/>
    <col min="1290" max="1290" width="9.28515625" style="28" customWidth="1"/>
    <col min="1291" max="1291" width="11.85546875" style="28" customWidth="1"/>
    <col min="1292" max="1292" width="14.5703125" style="28" customWidth="1"/>
    <col min="1293" max="1293" width="17" style="28" customWidth="1"/>
    <col min="1294" max="1294" width="10.85546875" style="28" customWidth="1"/>
    <col min="1295" max="1295" width="13.7109375" style="28" customWidth="1"/>
    <col min="1296" max="1296" width="14.5703125" style="28" customWidth="1"/>
    <col min="1297" max="1297" width="17" style="28" customWidth="1"/>
    <col min="1298" max="1298" width="11.85546875" style="28" customWidth="1"/>
    <col min="1299" max="1299" width="13.7109375" style="28" customWidth="1"/>
    <col min="1300" max="1537" width="9.140625" style="28"/>
    <col min="1538" max="1538" width="3.5703125" style="28" customWidth="1"/>
    <col min="1539" max="1539" width="13.85546875" style="28" customWidth="1"/>
    <col min="1540" max="1540" width="12.28515625" style="28" bestFit="1" customWidth="1"/>
    <col min="1541" max="1541" width="10.5703125" style="28" customWidth="1"/>
    <col min="1542" max="1542" width="15.28515625" style="28" customWidth="1"/>
    <col min="1543" max="1543" width="14.5703125" style="28" customWidth="1"/>
    <col min="1544" max="1544" width="13.42578125" style="28" customWidth="1"/>
    <col min="1545" max="1545" width="15.140625" style="28" customWidth="1"/>
    <col min="1546" max="1546" width="9.28515625" style="28" customWidth="1"/>
    <col min="1547" max="1547" width="11.85546875" style="28" customWidth="1"/>
    <col min="1548" max="1548" width="14.5703125" style="28" customWidth="1"/>
    <col min="1549" max="1549" width="17" style="28" customWidth="1"/>
    <col min="1550" max="1550" width="10.85546875" style="28" customWidth="1"/>
    <col min="1551" max="1551" width="13.7109375" style="28" customWidth="1"/>
    <col min="1552" max="1552" width="14.5703125" style="28" customWidth="1"/>
    <col min="1553" max="1553" width="17" style="28" customWidth="1"/>
    <col min="1554" max="1554" width="11.85546875" style="28" customWidth="1"/>
    <col min="1555" max="1555" width="13.7109375" style="28" customWidth="1"/>
    <col min="1556" max="1793" width="9.140625" style="28"/>
    <col min="1794" max="1794" width="3.5703125" style="28" customWidth="1"/>
    <col min="1795" max="1795" width="13.85546875" style="28" customWidth="1"/>
    <col min="1796" max="1796" width="12.28515625" style="28" bestFit="1" customWidth="1"/>
    <col min="1797" max="1797" width="10.5703125" style="28" customWidth="1"/>
    <col min="1798" max="1798" width="15.28515625" style="28" customWidth="1"/>
    <col min="1799" max="1799" width="14.5703125" style="28" customWidth="1"/>
    <col min="1800" max="1800" width="13.42578125" style="28" customWidth="1"/>
    <col min="1801" max="1801" width="15.140625" style="28" customWidth="1"/>
    <col min="1802" max="1802" width="9.28515625" style="28" customWidth="1"/>
    <col min="1803" max="1803" width="11.85546875" style="28" customWidth="1"/>
    <col min="1804" max="1804" width="14.5703125" style="28" customWidth="1"/>
    <col min="1805" max="1805" width="17" style="28" customWidth="1"/>
    <col min="1806" max="1806" width="10.85546875" style="28" customWidth="1"/>
    <col min="1807" max="1807" width="13.7109375" style="28" customWidth="1"/>
    <col min="1808" max="1808" width="14.5703125" style="28" customWidth="1"/>
    <col min="1809" max="1809" width="17" style="28" customWidth="1"/>
    <col min="1810" max="1810" width="11.85546875" style="28" customWidth="1"/>
    <col min="1811" max="1811" width="13.7109375" style="28" customWidth="1"/>
    <col min="1812" max="2049" width="9.140625" style="28"/>
    <col min="2050" max="2050" width="3.5703125" style="28" customWidth="1"/>
    <col min="2051" max="2051" width="13.85546875" style="28" customWidth="1"/>
    <col min="2052" max="2052" width="12.28515625" style="28" bestFit="1" customWidth="1"/>
    <col min="2053" max="2053" width="10.5703125" style="28" customWidth="1"/>
    <col min="2054" max="2054" width="15.28515625" style="28" customWidth="1"/>
    <col min="2055" max="2055" width="14.5703125" style="28" customWidth="1"/>
    <col min="2056" max="2056" width="13.42578125" style="28" customWidth="1"/>
    <col min="2057" max="2057" width="15.140625" style="28" customWidth="1"/>
    <col min="2058" max="2058" width="9.28515625" style="28" customWidth="1"/>
    <col min="2059" max="2059" width="11.85546875" style="28" customWidth="1"/>
    <col min="2060" max="2060" width="14.5703125" style="28" customWidth="1"/>
    <col min="2061" max="2061" width="17" style="28" customWidth="1"/>
    <col min="2062" max="2062" width="10.85546875" style="28" customWidth="1"/>
    <col min="2063" max="2063" width="13.7109375" style="28" customWidth="1"/>
    <col min="2064" max="2064" width="14.5703125" style="28" customWidth="1"/>
    <col min="2065" max="2065" width="17" style="28" customWidth="1"/>
    <col min="2066" max="2066" width="11.85546875" style="28" customWidth="1"/>
    <col min="2067" max="2067" width="13.7109375" style="28" customWidth="1"/>
    <col min="2068" max="2305" width="9.140625" style="28"/>
    <col min="2306" max="2306" width="3.5703125" style="28" customWidth="1"/>
    <col min="2307" max="2307" width="13.85546875" style="28" customWidth="1"/>
    <col min="2308" max="2308" width="12.28515625" style="28" bestFit="1" customWidth="1"/>
    <col min="2309" max="2309" width="10.5703125" style="28" customWidth="1"/>
    <col min="2310" max="2310" width="15.28515625" style="28" customWidth="1"/>
    <col min="2311" max="2311" width="14.5703125" style="28" customWidth="1"/>
    <col min="2312" max="2312" width="13.42578125" style="28" customWidth="1"/>
    <col min="2313" max="2313" width="15.140625" style="28" customWidth="1"/>
    <col min="2314" max="2314" width="9.28515625" style="28" customWidth="1"/>
    <col min="2315" max="2315" width="11.85546875" style="28" customWidth="1"/>
    <col min="2316" max="2316" width="14.5703125" style="28" customWidth="1"/>
    <col min="2317" max="2317" width="17" style="28" customWidth="1"/>
    <col min="2318" max="2318" width="10.85546875" style="28" customWidth="1"/>
    <col min="2319" max="2319" width="13.7109375" style="28" customWidth="1"/>
    <col min="2320" max="2320" width="14.5703125" style="28" customWidth="1"/>
    <col min="2321" max="2321" width="17" style="28" customWidth="1"/>
    <col min="2322" max="2322" width="11.85546875" style="28" customWidth="1"/>
    <col min="2323" max="2323" width="13.7109375" style="28" customWidth="1"/>
    <col min="2324" max="2561" width="9.140625" style="28"/>
    <col min="2562" max="2562" width="3.5703125" style="28" customWidth="1"/>
    <col min="2563" max="2563" width="13.85546875" style="28" customWidth="1"/>
    <col min="2564" max="2564" width="12.28515625" style="28" bestFit="1" customWidth="1"/>
    <col min="2565" max="2565" width="10.5703125" style="28" customWidth="1"/>
    <col min="2566" max="2566" width="15.28515625" style="28" customWidth="1"/>
    <col min="2567" max="2567" width="14.5703125" style="28" customWidth="1"/>
    <col min="2568" max="2568" width="13.42578125" style="28" customWidth="1"/>
    <col min="2569" max="2569" width="15.140625" style="28" customWidth="1"/>
    <col min="2570" max="2570" width="9.28515625" style="28" customWidth="1"/>
    <col min="2571" max="2571" width="11.85546875" style="28" customWidth="1"/>
    <col min="2572" max="2572" width="14.5703125" style="28" customWidth="1"/>
    <col min="2573" max="2573" width="17" style="28" customWidth="1"/>
    <col min="2574" max="2574" width="10.85546875" style="28" customWidth="1"/>
    <col min="2575" max="2575" width="13.7109375" style="28" customWidth="1"/>
    <col min="2576" max="2576" width="14.5703125" style="28" customWidth="1"/>
    <col min="2577" max="2577" width="17" style="28" customWidth="1"/>
    <col min="2578" max="2578" width="11.85546875" style="28" customWidth="1"/>
    <col min="2579" max="2579" width="13.7109375" style="28" customWidth="1"/>
    <col min="2580" max="2817" width="9.140625" style="28"/>
    <col min="2818" max="2818" width="3.5703125" style="28" customWidth="1"/>
    <col min="2819" max="2819" width="13.85546875" style="28" customWidth="1"/>
    <col min="2820" max="2820" width="12.28515625" style="28" bestFit="1" customWidth="1"/>
    <col min="2821" max="2821" width="10.5703125" style="28" customWidth="1"/>
    <col min="2822" max="2822" width="15.28515625" style="28" customWidth="1"/>
    <col min="2823" max="2823" width="14.5703125" style="28" customWidth="1"/>
    <col min="2824" max="2824" width="13.42578125" style="28" customWidth="1"/>
    <col min="2825" max="2825" width="15.140625" style="28" customWidth="1"/>
    <col min="2826" max="2826" width="9.28515625" style="28" customWidth="1"/>
    <col min="2827" max="2827" width="11.85546875" style="28" customWidth="1"/>
    <col min="2828" max="2828" width="14.5703125" style="28" customWidth="1"/>
    <col min="2829" max="2829" width="17" style="28" customWidth="1"/>
    <col min="2830" max="2830" width="10.85546875" style="28" customWidth="1"/>
    <col min="2831" max="2831" width="13.7109375" style="28" customWidth="1"/>
    <col min="2832" max="2832" width="14.5703125" style="28" customWidth="1"/>
    <col min="2833" max="2833" width="17" style="28" customWidth="1"/>
    <col min="2834" max="2834" width="11.85546875" style="28" customWidth="1"/>
    <col min="2835" max="2835" width="13.7109375" style="28" customWidth="1"/>
    <col min="2836" max="3073" width="9.140625" style="28"/>
    <col min="3074" max="3074" width="3.5703125" style="28" customWidth="1"/>
    <col min="3075" max="3075" width="13.85546875" style="28" customWidth="1"/>
    <col min="3076" max="3076" width="12.28515625" style="28" bestFit="1" customWidth="1"/>
    <col min="3077" max="3077" width="10.5703125" style="28" customWidth="1"/>
    <col min="3078" max="3078" width="15.28515625" style="28" customWidth="1"/>
    <col min="3079" max="3079" width="14.5703125" style="28" customWidth="1"/>
    <col min="3080" max="3080" width="13.42578125" style="28" customWidth="1"/>
    <col min="3081" max="3081" width="15.140625" style="28" customWidth="1"/>
    <col min="3082" max="3082" width="9.28515625" style="28" customWidth="1"/>
    <col min="3083" max="3083" width="11.85546875" style="28" customWidth="1"/>
    <col min="3084" max="3084" width="14.5703125" style="28" customWidth="1"/>
    <col min="3085" max="3085" width="17" style="28" customWidth="1"/>
    <col min="3086" max="3086" width="10.85546875" style="28" customWidth="1"/>
    <col min="3087" max="3087" width="13.7109375" style="28" customWidth="1"/>
    <col min="3088" max="3088" width="14.5703125" style="28" customWidth="1"/>
    <col min="3089" max="3089" width="17" style="28" customWidth="1"/>
    <col min="3090" max="3090" width="11.85546875" style="28" customWidth="1"/>
    <col min="3091" max="3091" width="13.7109375" style="28" customWidth="1"/>
    <col min="3092" max="3329" width="9.140625" style="28"/>
    <col min="3330" max="3330" width="3.5703125" style="28" customWidth="1"/>
    <col min="3331" max="3331" width="13.85546875" style="28" customWidth="1"/>
    <col min="3332" max="3332" width="12.28515625" style="28" bestFit="1" customWidth="1"/>
    <col min="3333" max="3333" width="10.5703125" style="28" customWidth="1"/>
    <col min="3334" max="3334" width="15.28515625" style="28" customWidth="1"/>
    <col min="3335" max="3335" width="14.5703125" style="28" customWidth="1"/>
    <col min="3336" max="3336" width="13.42578125" style="28" customWidth="1"/>
    <col min="3337" max="3337" width="15.140625" style="28" customWidth="1"/>
    <col min="3338" max="3338" width="9.28515625" style="28" customWidth="1"/>
    <col min="3339" max="3339" width="11.85546875" style="28" customWidth="1"/>
    <col min="3340" max="3340" width="14.5703125" style="28" customWidth="1"/>
    <col min="3341" max="3341" width="17" style="28" customWidth="1"/>
    <col min="3342" max="3342" width="10.85546875" style="28" customWidth="1"/>
    <col min="3343" max="3343" width="13.7109375" style="28" customWidth="1"/>
    <col min="3344" max="3344" width="14.5703125" style="28" customWidth="1"/>
    <col min="3345" max="3345" width="17" style="28" customWidth="1"/>
    <col min="3346" max="3346" width="11.85546875" style="28" customWidth="1"/>
    <col min="3347" max="3347" width="13.7109375" style="28" customWidth="1"/>
    <col min="3348" max="3585" width="9.140625" style="28"/>
    <col min="3586" max="3586" width="3.5703125" style="28" customWidth="1"/>
    <col min="3587" max="3587" width="13.85546875" style="28" customWidth="1"/>
    <col min="3588" max="3588" width="12.28515625" style="28" bestFit="1" customWidth="1"/>
    <col min="3589" max="3589" width="10.5703125" style="28" customWidth="1"/>
    <col min="3590" max="3590" width="15.28515625" style="28" customWidth="1"/>
    <col min="3591" max="3591" width="14.5703125" style="28" customWidth="1"/>
    <col min="3592" max="3592" width="13.42578125" style="28" customWidth="1"/>
    <col min="3593" max="3593" width="15.140625" style="28" customWidth="1"/>
    <col min="3594" max="3594" width="9.28515625" style="28" customWidth="1"/>
    <col min="3595" max="3595" width="11.85546875" style="28" customWidth="1"/>
    <col min="3596" max="3596" width="14.5703125" style="28" customWidth="1"/>
    <col min="3597" max="3597" width="17" style="28" customWidth="1"/>
    <col min="3598" max="3598" width="10.85546875" style="28" customWidth="1"/>
    <col min="3599" max="3599" width="13.7109375" style="28" customWidth="1"/>
    <col min="3600" max="3600" width="14.5703125" style="28" customWidth="1"/>
    <col min="3601" max="3601" width="17" style="28" customWidth="1"/>
    <col min="3602" max="3602" width="11.85546875" style="28" customWidth="1"/>
    <col min="3603" max="3603" width="13.7109375" style="28" customWidth="1"/>
    <col min="3604" max="3841" width="9.140625" style="28"/>
    <col min="3842" max="3842" width="3.5703125" style="28" customWidth="1"/>
    <col min="3843" max="3843" width="13.85546875" style="28" customWidth="1"/>
    <col min="3844" max="3844" width="12.28515625" style="28" bestFit="1" customWidth="1"/>
    <col min="3845" max="3845" width="10.5703125" style="28" customWidth="1"/>
    <col min="3846" max="3846" width="15.28515625" style="28" customWidth="1"/>
    <col min="3847" max="3847" width="14.5703125" style="28" customWidth="1"/>
    <col min="3848" max="3848" width="13.42578125" style="28" customWidth="1"/>
    <col min="3849" max="3849" width="15.140625" style="28" customWidth="1"/>
    <col min="3850" max="3850" width="9.28515625" style="28" customWidth="1"/>
    <col min="3851" max="3851" width="11.85546875" style="28" customWidth="1"/>
    <col min="3852" max="3852" width="14.5703125" style="28" customWidth="1"/>
    <col min="3853" max="3853" width="17" style="28" customWidth="1"/>
    <col min="3854" max="3854" width="10.85546875" style="28" customWidth="1"/>
    <col min="3855" max="3855" width="13.7109375" style="28" customWidth="1"/>
    <col min="3856" max="3856" width="14.5703125" style="28" customWidth="1"/>
    <col min="3857" max="3857" width="17" style="28" customWidth="1"/>
    <col min="3858" max="3858" width="11.85546875" style="28" customWidth="1"/>
    <col min="3859" max="3859" width="13.7109375" style="28" customWidth="1"/>
    <col min="3860" max="4097" width="9.140625" style="28"/>
    <col min="4098" max="4098" width="3.5703125" style="28" customWidth="1"/>
    <col min="4099" max="4099" width="13.85546875" style="28" customWidth="1"/>
    <col min="4100" max="4100" width="12.28515625" style="28" bestFit="1" customWidth="1"/>
    <col min="4101" max="4101" width="10.5703125" style="28" customWidth="1"/>
    <col min="4102" max="4102" width="15.28515625" style="28" customWidth="1"/>
    <col min="4103" max="4103" width="14.5703125" style="28" customWidth="1"/>
    <col min="4104" max="4104" width="13.42578125" style="28" customWidth="1"/>
    <col min="4105" max="4105" width="15.140625" style="28" customWidth="1"/>
    <col min="4106" max="4106" width="9.28515625" style="28" customWidth="1"/>
    <col min="4107" max="4107" width="11.85546875" style="28" customWidth="1"/>
    <col min="4108" max="4108" width="14.5703125" style="28" customWidth="1"/>
    <col min="4109" max="4109" width="17" style="28" customWidth="1"/>
    <col min="4110" max="4110" width="10.85546875" style="28" customWidth="1"/>
    <col min="4111" max="4111" width="13.7109375" style="28" customWidth="1"/>
    <col min="4112" max="4112" width="14.5703125" style="28" customWidth="1"/>
    <col min="4113" max="4113" width="17" style="28" customWidth="1"/>
    <col min="4114" max="4114" width="11.85546875" style="28" customWidth="1"/>
    <col min="4115" max="4115" width="13.7109375" style="28" customWidth="1"/>
    <col min="4116" max="4353" width="9.140625" style="28"/>
    <col min="4354" max="4354" width="3.5703125" style="28" customWidth="1"/>
    <col min="4355" max="4355" width="13.85546875" style="28" customWidth="1"/>
    <col min="4356" max="4356" width="12.28515625" style="28" bestFit="1" customWidth="1"/>
    <col min="4357" max="4357" width="10.5703125" style="28" customWidth="1"/>
    <col min="4358" max="4358" width="15.28515625" style="28" customWidth="1"/>
    <col min="4359" max="4359" width="14.5703125" style="28" customWidth="1"/>
    <col min="4360" max="4360" width="13.42578125" style="28" customWidth="1"/>
    <col min="4361" max="4361" width="15.140625" style="28" customWidth="1"/>
    <col min="4362" max="4362" width="9.28515625" style="28" customWidth="1"/>
    <col min="4363" max="4363" width="11.85546875" style="28" customWidth="1"/>
    <col min="4364" max="4364" width="14.5703125" style="28" customWidth="1"/>
    <col min="4365" max="4365" width="17" style="28" customWidth="1"/>
    <col min="4366" max="4366" width="10.85546875" style="28" customWidth="1"/>
    <col min="4367" max="4367" width="13.7109375" style="28" customWidth="1"/>
    <col min="4368" max="4368" width="14.5703125" style="28" customWidth="1"/>
    <col min="4369" max="4369" width="17" style="28" customWidth="1"/>
    <col min="4370" max="4370" width="11.85546875" style="28" customWidth="1"/>
    <col min="4371" max="4371" width="13.7109375" style="28" customWidth="1"/>
    <col min="4372" max="4609" width="9.140625" style="28"/>
    <col min="4610" max="4610" width="3.5703125" style="28" customWidth="1"/>
    <col min="4611" max="4611" width="13.85546875" style="28" customWidth="1"/>
    <col min="4612" max="4612" width="12.28515625" style="28" bestFit="1" customWidth="1"/>
    <col min="4613" max="4613" width="10.5703125" style="28" customWidth="1"/>
    <col min="4614" max="4614" width="15.28515625" style="28" customWidth="1"/>
    <col min="4615" max="4615" width="14.5703125" style="28" customWidth="1"/>
    <col min="4616" max="4616" width="13.42578125" style="28" customWidth="1"/>
    <col min="4617" max="4617" width="15.140625" style="28" customWidth="1"/>
    <col min="4618" max="4618" width="9.28515625" style="28" customWidth="1"/>
    <col min="4619" max="4619" width="11.85546875" style="28" customWidth="1"/>
    <col min="4620" max="4620" width="14.5703125" style="28" customWidth="1"/>
    <col min="4621" max="4621" width="17" style="28" customWidth="1"/>
    <col min="4622" max="4622" width="10.85546875" style="28" customWidth="1"/>
    <col min="4623" max="4623" width="13.7109375" style="28" customWidth="1"/>
    <col min="4624" max="4624" width="14.5703125" style="28" customWidth="1"/>
    <col min="4625" max="4625" width="17" style="28" customWidth="1"/>
    <col min="4626" max="4626" width="11.85546875" style="28" customWidth="1"/>
    <col min="4627" max="4627" width="13.7109375" style="28" customWidth="1"/>
    <col min="4628" max="4865" width="9.140625" style="28"/>
    <col min="4866" max="4866" width="3.5703125" style="28" customWidth="1"/>
    <col min="4867" max="4867" width="13.85546875" style="28" customWidth="1"/>
    <col min="4868" max="4868" width="12.28515625" style="28" bestFit="1" customWidth="1"/>
    <col min="4869" max="4869" width="10.5703125" style="28" customWidth="1"/>
    <col min="4870" max="4870" width="15.28515625" style="28" customWidth="1"/>
    <col min="4871" max="4871" width="14.5703125" style="28" customWidth="1"/>
    <col min="4872" max="4872" width="13.42578125" style="28" customWidth="1"/>
    <col min="4873" max="4873" width="15.140625" style="28" customWidth="1"/>
    <col min="4874" max="4874" width="9.28515625" style="28" customWidth="1"/>
    <col min="4875" max="4875" width="11.85546875" style="28" customWidth="1"/>
    <col min="4876" max="4876" width="14.5703125" style="28" customWidth="1"/>
    <col min="4877" max="4877" width="17" style="28" customWidth="1"/>
    <col min="4878" max="4878" width="10.85546875" style="28" customWidth="1"/>
    <col min="4879" max="4879" width="13.7109375" style="28" customWidth="1"/>
    <col min="4880" max="4880" width="14.5703125" style="28" customWidth="1"/>
    <col min="4881" max="4881" width="17" style="28" customWidth="1"/>
    <col min="4882" max="4882" width="11.85546875" style="28" customWidth="1"/>
    <col min="4883" max="4883" width="13.7109375" style="28" customWidth="1"/>
    <col min="4884" max="5121" width="9.140625" style="28"/>
    <col min="5122" max="5122" width="3.5703125" style="28" customWidth="1"/>
    <col min="5123" max="5123" width="13.85546875" style="28" customWidth="1"/>
    <col min="5124" max="5124" width="12.28515625" style="28" bestFit="1" customWidth="1"/>
    <col min="5125" max="5125" width="10.5703125" style="28" customWidth="1"/>
    <col min="5126" max="5126" width="15.28515625" style="28" customWidth="1"/>
    <col min="5127" max="5127" width="14.5703125" style="28" customWidth="1"/>
    <col min="5128" max="5128" width="13.42578125" style="28" customWidth="1"/>
    <col min="5129" max="5129" width="15.140625" style="28" customWidth="1"/>
    <col min="5130" max="5130" width="9.28515625" style="28" customWidth="1"/>
    <col min="5131" max="5131" width="11.85546875" style="28" customWidth="1"/>
    <col min="5132" max="5132" width="14.5703125" style="28" customWidth="1"/>
    <col min="5133" max="5133" width="17" style="28" customWidth="1"/>
    <col min="5134" max="5134" width="10.85546875" style="28" customWidth="1"/>
    <col min="5135" max="5135" width="13.7109375" style="28" customWidth="1"/>
    <col min="5136" max="5136" width="14.5703125" style="28" customWidth="1"/>
    <col min="5137" max="5137" width="17" style="28" customWidth="1"/>
    <col min="5138" max="5138" width="11.85546875" style="28" customWidth="1"/>
    <col min="5139" max="5139" width="13.7109375" style="28" customWidth="1"/>
    <col min="5140" max="5377" width="9.140625" style="28"/>
    <col min="5378" max="5378" width="3.5703125" style="28" customWidth="1"/>
    <col min="5379" max="5379" width="13.85546875" style="28" customWidth="1"/>
    <col min="5380" max="5380" width="12.28515625" style="28" bestFit="1" customWidth="1"/>
    <col min="5381" max="5381" width="10.5703125" style="28" customWidth="1"/>
    <col min="5382" max="5382" width="15.28515625" style="28" customWidth="1"/>
    <col min="5383" max="5383" width="14.5703125" style="28" customWidth="1"/>
    <col min="5384" max="5384" width="13.42578125" style="28" customWidth="1"/>
    <col min="5385" max="5385" width="15.140625" style="28" customWidth="1"/>
    <col min="5386" max="5386" width="9.28515625" style="28" customWidth="1"/>
    <col min="5387" max="5387" width="11.85546875" style="28" customWidth="1"/>
    <col min="5388" max="5388" width="14.5703125" style="28" customWidth="1"/>
    <col min="5389" max="5389" width="17" style="28" customWidth="1"/>
    <col min="5390" max="5390" width="10.85546875" style="28" customWidth="1"/>
    <col min="5391" max="5391" width="13.7109375" style="28" customWidth="1"/>
    <col min="5392" max="5392" width="14.5703125" style="28" customWidth="1"/>
    <col min="5393" max="5393" width="17" style="28" customWidth="1"/>
    <col min="5394" max="5394" width="11.85546875" style="28" customWidth="1"/>
    <col min="5395" max="5395" width="13.7109375" style="28" customWidth="1"/>
    <col min="5396" max="5633" width="9.140625" style="28"/>
    <col min="5634" max="5634" width="3.5703125" style="28" customWidth="1"/>
    <col min="5635" max="5635" width="13.85546875" style="28" customWidth="1"/>
    <col min="5636" max="5636" width="12.28515625" style="28" bestFit="1" customWidth="1"/>
    <col min="5637" max="5637" width="10.5703125" style="28" customWidth="1"/>
    <col min="5638" max="5638" width="15.28515625" style="28" customWidth="1"/>
    <col min="5639" max="5639" width="14.5703125" style="28" customWidth="1"/>
    <col min="5640" max="5640" width="13.42578125" style="28" customWidth="1"/>
    <col min="5641" max="5641" width="15.140625" style="28" customWidth="1"/>
    <col min="5642" max="5642" width="9.28515625" style="28" customWidth="1"/>
    <col min="5643" max="5643" width="11.85546875" style="28" customWidth="1"/>
    <col min="5644" max="5644" width="14.5703125" style="28" customWidth="1"/>
    <col min="5645" max="5645" width="17" style="28" customWidth="1"/>
    <col min="5646" max="5646" width="10.85546875" style="28" customWidth="1"/>
    <col min="5647" max="5647" width="13.7109375" style="28" customWidth="1"/>
    <col min="5648" max="5648" width="14.5703125" style="28" customWidth="1"/>
    <col min="5649" max="5649" width="17" style="28" customWidth="1"/>
    <col min="5650" max="5650" width="11.85546875" style="28" customWidth="1"/>
    <col min="5651" max="5651" width="13.7109375" style="28" customWidth="1"/>
    <col min="5652" max="5889" width="9.140625" style="28"/>
    <col min="5890" max="5890" width="3.5703125" style="28" customWidth="1"/>
    <col min="5891" max="5891" width="13.85546875" style="28" customWidth="1"/>
    <col min="5892" max="5892" width="12.28515625" style="28" bestFit="1" customWidth="1"/>
    <col min="5893" max="5893" width="10.5703125" style="28" customWidth="1"/>
    <col min="5894" max="5894" width="15.28515625" style="28" customWidth="1"/>
    <col min="5895" max="5895" width="14.5703125" style="28" customWidth="1"/>
    <col min="5896" max="5896" width="13.42578125" style="28" customWidth="1"/>
    <col min="5897" max="5897" width="15.140625" style="28" customWidth="1"/>
    <col min="5898" max="5898" width="9.28515625" style="28" customWidth="1"/>
    <col min="5899" max="5899" width="11.85546875" style="28" customWidth="1"/>
    <col min="5900" max="5900" width="14.5703125" style="28" customWidth="1"/>
    <col min="5901" max="5901" width="17" style="28" customWidth="1"/>
    <col min="5902" max="5902" width="10.85546875" style="28" customWidth="1"/>
    <col min="5903" max="5903" width="13.7109375" style="28" customWidth="1"/>
    <col min="5904" max="5904" width="14.5703125" style="28" customWidth="1"/>
    <col min="5905" max="5905" width="17" style="28" customWidth="1"/>
    <col min="5906" max="5906" width="11.85546875" style="28" customWidth="1"/>
    <col min="5907" max="5907" width="13.7109375" style="28" customWidth="1"/>
    <col min="5908" max="6145" width="9.140625" style="28"/>
    <col min="6146" max="6146" width="3.5703125" style="28" customWidth="1"/>
    <col min="6147" max="6147" width="13.85546875" style="28" customWidth="1"/>
    <col min="6148" max="6148" width="12.28515625" style="28" bestFit="1" customWidth="1"/>
    <col min="6149" max="6149" width="10.5703125" style="28" customWidth="1"/>
    <col min="6150" max="6150" width="15.28515625" style="28" customWidth="1"/>
    <col min="6151" max="6151" width="14.5703125" style="28" customWidth="1"/>
    <col min="6152" max="6152" width="13.42578125" style="28" customWidth="1"/>
    <col min="6153" max="6153" width="15.140625" style="28" customWidth="1"/>
    <col min="6154" max="6154" width="9.28515625" style="28" customWidth="1"/>
    <col min="6155" max="6155" width="11.85546875" style="28" customWidth="1"/>
    <col min="6156" max="6156" width="14.5703125" style="28" customWidth="1"/>
    <col min="6157" max="6157" width="17" style="28" customWidth="1"/>
    <col min="6158" max="6158" width="10.85546875" style="28" customWidth="1"/>
    <col min="6159" max="6159" width="13.7109375" style="28" customWidth="1"/>
    <col min="6160" max="6160" width="14.5703125" style="28" customWidth="1"/>
    <col min="6161" max="6161" width="17" style="28" customWidth="1"/>
    <col min="6162" max="6162" width="11.85546875" style="28" customWidth="1"/>
    <col min="6163" max="6163" width="13.7109375" style="28" customWidth="1"/>
    <col min="6164" max="6401" width="9.140625" style="28"/>
    <col min="6402" max="6402" width="3.5703125" style="28" customWidth="1"/>
    <col min="6403" max="6403" width="13.85546875" style="28" customWidth="1"/>
    <col min="6404" max="6404" width="12.28515625" style="28" bestFit="1" customWidth="1"/>
    <col min="6405" max="6405" width="10.5703125" style="28" customWidth="1"/>
    <col min="6406" max="6406" width="15.28515625" style="28" customWidth="1"/>
    <col min="6407" max="6407" width="14.5703125" style="28" customWidth="1"/>
    <col min="6408" max="6408" width="13.42578125" style="28" customWidth="1"/>
    <col min="6409" max="6409" width="15.140625" style="28" customWidth="1"/>
    <col min="6410" max="6410" width="9.28515625" style="28" customWidth="1"/>
    <col min="6411" max="6411" width="11.85546875" style="28" customWidth="1"/>
    <col min="6412" max="6412" width="14.5703125" style="28" customWidth="1"/>
    <col min="6413" max="6413" width="17" style="28" customWidth="1"/>
    <col min="6414" max="6414" width="10.85546875" style="28" customWidth="1"/>
    <col min="6415" max="6415" width="13.7109375" style="28" customWidth="1"/>
    <col min="6416" max="6416" width="14.5703125" style="28" customWidth="1"/>
    <col min="6417" max="6417" width="17" style="28" customWidth="1"/>
    <col min="6418" max="6418" width="11.85546875" style="28" customWidth="1"/>
    <col min="6419" max="6419" width="13.7109375" style="28" customWidth="1"/>
    <col min="6420" max="6657" width="9.140625" style="28"/>
    <col min="6658" max="6658" width="3.5703125" style="28" customWidth="1"/>
    <col min="6659" max="6659" width="13.85546875" style="28" customWidth="1"/>
    <col min="6660" max="6660" width="12.28515625" style="28" bestFit="1" customWidth="1"/>
    <col min="6661" max="6661" width="10.5703125" style="28" customWidth="1"/>
    <col min="6662" max="6662" width="15.28515625" style="28" customWidth="1"/>
    <col min="6663" max="6663" width="14.5703125" style="28" customWidth="1"/>
    <col min="6664" max="6664" width="13.42578125" style="28" customWidth="1"/>
    <col min="6665" max="6665" width="15.140625" style="28" customWidth="1"/>
    <col min="6666" max="6666" width="9.28515625" style="28" customWidth="1"/>
    <col min="6667" max="6667" width="11.85546875" style="28" customWidth="1"/>
    <col min="6668" max="6668" width="14.5703125" style="28" customWidth="1"/>
    <col min="6669" max="6669" width="17" style="28" customWidth="1"/>
    <col min="6670" max="6670" width="10.85546875" style="28" customWidth="1"/>
    <col min="6671" max="6671" width="13.7109375" style="28" customWidth="1"/>
    <col min="6672" max="6672" width="14.5703125" style="28" customWidth="1"/>
    <col min="6673" max="6673" width="17" style="28" customWidth="1"/>
    <col min="6674" max="6674" width="11.85546875" style="28" customWidth="1"/>
    <col min="6675" max="6675" width="13.7109375" style="28" customWidth="1"/>
    <col min="6676" max="6913" width="9.140625" style="28"/>
    <col min="6914" max="6914" width="3.5703125" style="28" customWidth="1"/>
    <col min="6915" max="6915" width="13.85546875" style="28" customWidth="1"/>
    <col min="6916" max="6916" width="12.28515625" style="28" bestFit="1" customWidth="1"/>
    <col min="6917" max="6917" width="10.5703125" style="28" customWidth="1"/>
    <col min="6918" max="6918" width="15.28515625" style="28" customWidth="1"/>
    <col min="6919" max="6919" width="14.5703125" style="28" customWidth="1"/>
    <col min="6920" max="6920" width="13.42578125" style="28" customWidth="1"/>
    <col min="6921" max="6921" width="15.140625" style="28" customWidth="1"/>
    <col min="6922" max="6922" width="9.28515625" style="28" customWidth="1"/>
    <col min="6923" max="6923" width="11.85546875" style="28" customWidth="1"/>
    <col min="6924" max="6924" width="14.5703125" style="28" customWidth="1"/>
    <col min="6925" max="6925" width="17" style="28" customWidth="1"/>
    <col min="6926" max="6926" width="10.85546875" style="28" customWidth="1"/>
    <col min="6927" max="6927" width="13.7109375" style="28" customWidth="1"/>
    <col min="6928" max="6928" width="14.5703125" style="28" customWidth="1"/>
    <col min="6929" max="6929" width="17" style="28" customWidth="1"/>
    <col min="6930" max="6930" width="11.85546875" style="28" customWidth="1"/>
    <col min="6931" max="6931" width="13.7109375" style="28" customWidth="1"/>
    <col min="6932" max="7169" width="9.140625" style="28"/>
    <col min="7170" max="7170" width="3.5703125" style="28" customWidth="1"/>
    <col min="7171" max="7171" width="13.85546875" style="28" customWidth="1"/>
    <col min="7172" max="7172" width="12.28515625" style="28" bestFit="1" customWidth="1"/>
    <col min="7173" max="7173" width="10.5703125" style="28" customWidth="1"/>
    <col min="7174" max="7174" width="15.28515625" style="28" customWidth="1"/>
    <col min="7175" max="7175" width="14.5703125" style="28" customWidth="1"/>
    <col min="7176" max="7176" width="13.42578125" style="28" customWidth="1"/>
    <col min="7177" max="7177" width="15.140625" style="28" customWidth="1"/>
    <col min="7178" max="7178" width="9.28515625" style="28" customWidth="1"/>
    <col min="7179" max="7179" width="11.85546875" style="28" customWidth="1"/>
    <col min="7180" max="7180" width="14.5703125" style="28" customWidth="1"/>
    <col min="7181" max="7181" width="17" style="28" customWidth="1"/>
    <col min="7182" max="7182" width="10.85546875" style="28" customWidth="1"/>
    <col min="7183" max="7183" width="13.7109375" style="28" customWidth="1"/>
    <col min="7184" max="7184" width="14.5703125" style="28" customWidth="1"/>
    <col min="7185" max="7185" width="17" style="28" customWidth="1"/>
    <col min="7186" max="7186" width="11.85546875" style="28" customWidth="1"/>
    <col min="7187" max="7187" width="13.7109375" style="28" customWidth="1"/>
    <col min="7188" max="7425" width="9.140625" style="28"/>
    <col min="7426" max="7426" width="3.5703125" style="28" customWidth="1"/>
    <col min="7427" max="7427" width="13.85546875" style="28" customWidth="1"/>
    <col min="7428" max="7428" width="12.28515625" style="28" bestFit="1" customWidth="1"/>
    <col min="7429" max="7429" width="10.5703125" style="28" customWidth="1"/>
    <col min="7430" max="7430" width="15.28515625" style="28" customWidth="1"/>
    <col min="7431" max="7431" width="14.5703125" style="28" customWidth="1"/>
    <col min="7432" max="7432" width="13.42578125" style="28" customWidth="1"/>
    <col min="7433" max="7433" width="15.140625" style="28" customWidth="1"/>
    <col min="7434" max="7434" width="9.28515625" style="28" customWidth="1"/>
    <col min="7435" max="7435" width="11.85546875" style="28" customWidth="1"/>
    <col min="7436" max="7436" width="14.5703125" style="28" customWidth="1"/>
    <col min="7437" max="7437" width="17" style="28" customWidth="1"/>
    <col min="7438" max="7438" width="10.85546875" style="28" customWidth="1"/>
    <col min="7439" max="7439" width="13.7109375" style="28" customWidth="1"/>
    <col min="7440" max="7440" width="14.5703125" style="28" customWidth="1"/>
    <col min="7441" max="7441" width="17" style="28" customWidth="1"/>
    <col min="7442" max="7442" width="11.85546875" style="28" customWidth="1"/>
    <col min="7443" max="7443" width="13.7109375" style="28" customWidth="1"/>
    <col min="7444" max="7681" width="9.140625" style="28"/>
    <col min="7682" max="7682" width="3.5703125" style="28" customWidth="1"/>
    <col min="7683" max="7683" width="13.85546875" style="28" customWidth="1"/>
    <col min="7684" max="7684" width="12.28515625" style="28" bestFit="1" customWidth="1"/>
    <col min="7685" max="7685" width="10.5703125" style="28" customWidth="1"/>
    <col min="7686" max="7686" width="15.28515625" style="28" customWidth="1"/>
    <col min="7687" max="7687" width="14.5703125" style="28" customWidth="1"/>
    <col min="7688" max="7688" width="13.42578125" style="28" customWidth="1"/>
    <col min="7689" max="7689" width="15.140625" style="28" customWidth="1"/>
    <col min="7690" max="7690" width="9.28515625" style="28" customWidth="1"/>
    <col min="7691" max="7691" width="11.85546875" style="28" customWidth="1"/>
    <col min="7692" max="7692" width="14.5703125" style="28" customWidth="1"/>
    <col min="7693" max="7693" width="17" style="28" customWidth="1"/>
    <col min="7694" max="7694" width="10.85546875" style="28" customWidth="1"/>
    <col min="7695" max="7695" width="13.7109375" style="28" customWidth="1"/>
    <col min="7696" max="7696" width="14.5703125" style="28" customWidth="1"/>
    <col min="7697" max="7697" width="17" style="28" customWidth="1"/>
    <col min="7698" max="7698" width="11.85546875" style="28" customWidth="1"/>
    <col min="7699" max="7699" width="13.7109375" style="28" customWidth="1"/>
    <col min="7700" max="7937" width="9.140625" style="28"/>
    <col min="7938" max="7938" width="3.5703125" style="28" customWidth="1"/>
    <col min="7939" max="7939" width="13.85546875" style="28" customWidth="1"/>
    <col min="7940" max="7940" width="12.28515625" style="28" bestFit="1" customWidth="1"/>
    <col min="7941" max="7941" width="10.5703125" style="28" customWidth="1"/>
    <col min="7942" max="7942" width="15.28515625" style="28" customWidth="1"/>
    <col min="7943" max="7943" width="14.5703125" style="28" customWidth="1"/>
    <col min="7944" max="7944" width="13.42578125" style="28" customWidth="1"/>
    <col min="7945" max="7945" width="15.140625" style="28" customWidth="1"/>
    <col min="7946" max="7946" width="9.28515625" style="28" customWidth="1"/>
    <col min="7947" max="7947" width="11.85546875" style="28" customWidth="1"/>
    <col min="7948" max="7948" width="14.5703125" style="28" customWidth="1"/>
    <col min="7949" max="7949" width="17" style="28" customWidth="1"/>
    <col min="7950" max="7950" width="10.85546875" style="28" customWidth="1"/>
    <col min="7951" max="7951" width="13.7109375" style="28" customWidth="1"/>
    <col min="7952" max="7952" width="14.5703125" style="28" customWidth="1"/>
    <col min="7953" max="7953" width="17" style="28" customWidth="1"/>
    <col min="7954" max="7954" width="11.85546875" style="28" customWidth="1"/>
    <col min="7955" max="7955" width="13.7109375" style="28" customWidth="1"/>
    <col min="7956" max="8193" width="9.140625" style="28"/>
    <col min="8194" max="8194" width="3.5703125" style="28" customWidth="1"/>
    <col min="8195" max="8195" width="13.85546875" style="28" customWidth="1"/>
    <col min="8196" max="8196" width="12.28515625" style="28" bestFit="1" customWidth="1"/>
    <col min="8197" max="8197" width="10.5703125" style="28" customWidth="1"/>
    <col min="8198" max="8198" width="15.28515625" style="28" customWidth="1"/>
    <col min="8199" max="8199" width="14.5703125" style="28" customWidth="1"/>
    <col min="8200" max="8200" width="13.42578125" style="28" customWidth="1"/>
    <col min="8201" max="8201" width="15.140625" style="28" customWidth="1"/>
    <col min="8202" max="8202" width="9.28515625" style="28" customWidth="1"/>
    <col min="8203" max="8203" width="11.85546875" style="28" customWidth="1"/>
    <col min="8204" max="8204" width="14.5703125" style="28" customWidth="1"/>
    <col min="8205" max="8205" width="17" style="28" customWidth="1"/>
    <col min="8206" max="8206" width="10.85546875" style="28" customWidth="1"/>
    <col min="8207" max="8207" width="13.7109375" style="28" customWidth="1"/>
    <col min="8208" max="8208" width="14.5703125" style="28" customWidth="1"/>
    <col min="8209" max="8209" width="17" style="28" customWidth="1"/>
    <col min="8210" max="8210" width="11.85546875" style="28" customWidth="1"/>
    <col min="8211" max="8211" width="13.7109375" style="28" customWidth="1"/>
    <col min="8212" max="8449" width="9.140625" style="28"/>
    <col min="8450" max="8450" width="3.5703125" style="28" customWidth="1"/>
    <col min="8451" max="8451" width="13.85546875" style="28" customWidth="1"/>
    <col min="8452" max="8452" width="12.28515625" style="28" bestFit="1" customWidth="1"/>
    <col min="8453" max="8453" width="10.5703125" style="28" customWidth="1"/>
    <col min="8454" max="8454" width="15.28515625" style="28" customWidth="1"/>
    <col min="8455" max="8455" width="14.5703125" style="28" customWidth="1"/>
    <col min="8456" max="8456" width="13.42578125" style="28" customWidth="1"/>
    <col min="8457" max="8457" width="15.140625" style="28" customWidth="1"/>
    <col min="8458" max="8458" width="9.28515625" style="28" customWidth="1"/>
    <col min="8459" max="8459" width="11.85546875" style="28" customWidth="1"/>
    <col min="8460" max="8460" width="14.5703125" style="28" customWidth="1"/>
    <col min="8461" max="8461" width="17" style="28" customWidth="1"/>
    <col min="8462" max="8462" width="10.85546875" style="28" customWidth="1"/>
    <col min="8463" max="8463" width="13.7109375" style="28" customWidth="1"/>
    <col min="8464" max="8464" width="14.5703125" style="28" customWidth="1"/>
    <col min="8465" max="8465" width="17" style="28" customWidth="1"/>
    <col min="8466" max="8466" width="11.85546875" style="28" customWidth="1"/>
    <col min="8467" max="8467" width="13.7109375" style="28" customWidth="1"/>
    <col min="8468" max="8705" width="9.140625" style="28"/>
    <col min="8706" max="8706" width="3.5703125" style="28" customWidth="1"/>
    <col min="8707" max="8707" width="13.85546875" style="28" customWidth="1"/>
    <col min="8708" max="8708" width="12.28515625" style="28" bestFit="1" customWidth="1"/>
    <col min="8709" max="8709" width="10.5703125" style="28" customWidth="1"/>
    <col min="8710" max="8710" width="15.28515625" style="28" customWidth="1"/>
    <col min="8711" max="8711" width="14.5703125" style="28" customWidth="1"/>
    <col min="8712" max="8712" width="13.42578125" style="28" customWidth="1"/>
    <col min="8713" max="8713" width="15.140625" style="28" customWidth="1"/>
    <col min="8714" max="8714" width="9.28515625" style="28" customWidth="1"/>
    <col min="8715" max="8715" width="11.85546875" style="28" customWidth="1"/>
    <col min="8716" max="8716" width="14.5703125" style="28" customWidth="1"/>
    <col min="8717" max="8717" width="17" style="28" customWidth="1"/>
    <col min="8718" max="8718" width="10.85546875" style="28" customWidth="1"/>
    <col min="8719" max="8719" width="13.7109375" style="28" customWidth="1"/>
    <col min="8720" max="8720" width="14.5703125" style="28" customWidth="1"/>
    <col min="8721" max="8721" width="17" style="28" customWidth="1"/>
    <col min="8722" max="8722" width="11.85546875" style="28" customWidth="1"/>
    <col min="8723" max="8723" width="13.7109375" style="28" customWidth="1"/>
    <col min="8724" max="8961" width="9.140625" style="28"/>
    <col min="8962" max="8962" width="3.5703125" style="28" customWidth="1"/>
    <col min="8963" max="8963" width="13.85546875" style="28" customWidth="1"/>
    <col min="8964" max="8964" width="12.28515625" style="28" bestFit="1" customWidth="1"/>
    <col min="8965" max="8965" width="10.5703125" style="28" customWidth="1"/>
    <col min="8966" max="8966" width="15.28515625" style="28" customWidth="1"/>
    <col min="8967" max="8967" width="14.5703125" style="28" customWidth="1"/>
    <col min="8968" max="8968" width="13.42578125" style="28" customWidth="1"/>
    <col min="8969" max="8969" width="15.140625" style="28" customWidth="1"/>
    <col min="8970" max="8970" width="9.28515625" style="28" customWidth="1"/>
    <col min="8971" max="8971" width="11.85546875" style="28" customWidth="1"/>
    <col min="8972" max="8972" width="14.5703125" style="28" customWidth="1"/>
    <col min="8973" max="8973" width="17" style="28" customWidth="1"/>
    <col min="8974" max="8974" width="10.85546875" style="28" customWidth="1"/>
    <col min="8975" max="8975" width="13.7109375" style="28" customWidth="1"/>
    <col min="8976" max="8976" width="14.5703125" style="28" customWidth="1"/>
    <col min="8977" max="8977" width="17" style="28" customWidth="1"/>
    <col min="8978" max="8978" width="11.85546875" style="28" customWidth="1"/>
    <col min="8979" max="8979" width="13.7109375" style="28" customWidth="1"/>
    <col min="8980" max="9217" width="9.140625" style="28"/>
    <col min="9218" max="9218" width="3.5703125" style="28" customWidth="1"/>
    <col min="9219" max="9219" width="13.85546875" style="28" customWidth="1"/>
    <col min="9220" max="9220" width="12.28515625" style="28" bestFit="1" customWidth="1"/>
    <col min="9221" max="9221" width="10.5703125" style="28" customWidth="1"/>
    <col min="9222" max="9222" width="15.28515625" style="28" customWidth="1"/>
    <col min="9223" max="9223" width="14.5703125" style="28" customWidth="1"/>
    <col min="9224" max="9224" width="13.42578125" style="28" customWidth="1"/>
    <col min="9225" max="9225" width="15.140625" style="28" customWidth="1"/>
    <col min="9226" max="9226" width="9.28515625" style="28" customWidth="1"/>
    <col min="9227" max="9227" width="11.85546875" style="28" customWidth="1"/>
    <col min="9228" max="9228" width="14.5703125" style="28" customWidth="1"/>
    <col min="9229" max="9229" width="17" style="28" customWidth="1"/>
    <col min="9230" max="9230" width="10.85546875" style="28" customWidth="1"/>
    <col min="9231" max="9231" width="13.7109375" style="28" customWidth="1"/>
    <col min="9232" max="9232" width="14.5703125" style="28" customWidth="1"/>
    <col min="9233" max="9233" width="17" style="28" customWidth="1"/>
    <col min="9234" max="9234" width="11.85546875" style="28" customWidth="1"/>
    <col min="9235" max="9235" width="13.7109375" style="28" customWidth="1"/>
    <col min="9236" max="9473" width="9.140625" style="28"/>
    <col min="9474" max="9474" width="3.5703125" style="28" customWidth="1"/>
    <col min="9475" max="9475" width="13.85546875" style="28" customWidth="1"/>
    <col min="9476" max="9476" width="12.28515625" style="28" bestFit="1" customWidth="1"/>
    <col min="9477" max="9477" width="10.5703125" style="28" customWidth="1"/>
    <col min="9478" max="9478" width="15.28515625" style="28" customWidth="1"/>
    <col min="9479" max="9479" width="14.5703125" style="28" customWidth="1"/>
    <col min="9480" max="9480" width="13.42578125" style="28" customWidth="1"/>
    <col min="9481" max="9481" width="15.140625" style="28" customWidth="1"/>
    <col min="9482" max="9482" width="9.28515625" style="28" customWidth="1"/>
    <col min="9483" max="9483" width="11.85546875" style="28" customWidth="1"/>
    <col min="9484" max="9484" width="14.5703125" style="28" customWidth="1"/>
    <col min="9485" max="9485" width="17" style="28" customWidth="1"/>
    <col min="9486" max="9486" width="10.85546875" style="28" customWidth="1"/>
    <col min="9487" max="9487" width="13.7109375" style="28" customWidth="1"/>
    <col min="9488" max="9488" width="14.5703125" style="28" customWidth="1"/>
    <col min="9489" max="9489" width="17" style="28" customWidth="1"/>
    <col min="9490" max="9490" width="11.85546875" style="28" customWidth="1"/>
    <col min="9491" max="9491" width="13.7109375" style="28" customWidth="1"/>
    <col min="9492" max="9729" width="9.140625" style="28"/>
    <col min="9730" max="9730" width="3.5703125" style="28" customWidth="1"/>
    <col min="9731" max="9731" width="13.85546875" style="28" customWidth="1"/>
    <col min="9732" max="9732" width="12.28515625" style="28" bestFit="1" customWidth="1"/>
    <col min="9733" max="9733" width="10.5703125" style="28" customWidth="1"/>
    <col min="9734" max="9734" width="15.28515625" style="28" customWidth="1"/>
    <col min="9735" max="9735" width="14.5703125" style="28" customWidth="1"/>
    <col min="9736" max="9736" width="13.42578125" style="28" customWidth="1"/>
    <col min="9737" max="9737" width="15.140625" style="28" customWidth="1"/>
    <col min="9738" max="9738" width="9.28515625" style="28" customWidth="1"/>
    <col min="9739" max="9739" width="11.85546875" style="28" customWidth="1"/>
    <col min="9740" max="9740" width="14.5703125" style="28" customWidth="1"/>
    <col min="9741" max="9741" width="17" style="28" customWidth="1"/>
    <col min="9742" max="9742" width="10.85546875" style="28" customWidth="1"/>
    <col min="9743" max="9743" width="13.7109375" style="28" customWidth="1"/>
    <col min="9744" max="9744" width="14.5703125" style="28" customWidth="1"/>
    <col min="9745" max="9745" width="17" style="28" customWidth="1"/>
    <col min="9746" max="9746" width="11.85546875" style="28" customWidth="1"/>
    <col min="9747" max="9747" width="13.7109375" style="28" customWidth="1"/>
    <col min="9748" max="9985" width="9.140625" style="28"/>
    <col min="9986" max="9986" width="3.5703125" style="28" customWidth="1"/>
    <col min="9987" max="9987" width="13.85546875" style="28" customWidth="1"/>
    <col min="9988" max="9988" width="12.28515625" style="28" bestFit="1" customWidth="1"/>
    <col min="9989" max="9989" width="10.5703125" style="28" customWidth="1"/>
    <col min="9990" max="9990" width="15.28515625" style="28" customWidth="1"/>
    <col min="9991" max="9991" width="14.5703125" style="28" customWidth="1"/>
    <col min="9992" max="9992" width="13.42578125" style="28" customWidth="1"/>
    <col min="9993" max="9993" width="15.140625" style="28" customWidth="1"/>
    <col min="9994" max="9994" width="9.28515625" style="28" customWidth="1"/>
    <col min="9995" max="9995" width="11.85546875" style="28" customWidth="1"/>
    <col min="9996" max="9996" width="14.5703125" style="28" customWidth="1"/>
    <col min="9997" max="9997" width="17" style="28" customWidth="1"/>
    <col min="9998" max="9998" width="10.85546875" style="28" customWidth="1"/>
    <col min="9999" max="9999" width="13.7109375" style="28" customWidth="1"/>
    <col min="10000" max="10000" width="14.5703125" style="28" customWidth="1"/>
    <col min="10001" max="10001" width="17" style="28" customWidth="1"/>
    <col min="10002" max="10002" width="11.85546875" style="28" customWidth="1"/>
    <col min="10003" max="10003" width="13.7109375" style="28" customWidth="1"/>
    <col min="10004" max="10241" width="9.140625" style="28"/>
    <col min="10242" max="10242" width="3.5703125" style="28" customWidth="1"/>
    <col min="10243" max="10243" width="13.85546875" style="28" customWidth="1"/>
    <col min="10244" max="10244" width="12.28515625" style="28" bestFit="1" customWidth="1"/>
    <col min="10245" max="10245" width="10.5703125" style="28" customWidth="1"/>
    <col min="10246" max="10246" width="15.28515625" style="28" customWidth="1"/>
    <col min="10247" max="10247" width="14.5703125" style="28" customWidth="1"/>
    <col min="10248" max="10248" width="13.42578125" style="28" customWidth="1"/>
    <col min="10249" max="10249" width="15.140625" style="28" customWidth="1"/>
    <col min="10250" max="10250" width="9.28515625" style="28" customWidth="1"/>
    <col min="10251" max="10251" width="11.85546875" style="28" customWidth="1"/>
    <col min="10252" max="10252" width="14.5703125" style="28" customWidth="1"/>
    <col min="10253" max="10253" width="17" style="28" customWidth="1"/>
    <col min="10254" max="10254" width="10.85546875" style="28" customWidth="1"/>
    <col min="10255" max="10255" width="13.7109375" style="28" customWidth="1"/>
    <col min="10256" max="10256" width="14.5703125" style="28" customWidth="1"/>
    <col min="10257" max="10257" width="17" style="28" customWidth="1"/>
    <col min="10258" max="10258" width="11.85546875" style="28" customWidth="1"/>
    <col min="10259" max="10259" width="13.7109375" style="28" customWidth="1"/>
    <col min="10260" max="10497" width="9.140625" style="28"/>
    <col min="10498" max="10498" width="3.5703125" style="28" customWidth="1"/>
    <col min="10499" max="10499" width="13.85546875" style="28" customWidth="1"/>
    <col min="10500" max="10500" width="12.28515625" style="28" bestFit="1" customWidth="1"/>
    <col min="10501" max="10501" width="10.5703125" style="28" customWidth="1"/>
    <col min="10502" max="10502" width="15.28515625" style="28" customWidth="1"/>
    <col min="10503" max="10503" width="14.5703125" style="28" customWidth="1"/>
    <col min="10504" max="10504" width="13.42578125" style="28" customWidth="1"/>
    <col min="10505" max="10505" width="15.140625" style="28" customWidth="1"/>
    <col min="10506" max="10506" width="9.28515625" style="28" customWidth="1"/>
    <col min="10507" max="10507" width="11.85546875" style="28" customWidth="1"/>
    <col min="10508" max="10508" width="14.5703125" style="28" customWidth="1"/>
    <col min="10509" max="10509" width="17" style="28" customWidth="1"/>
    <col min="10510" max="10510" width="10.85546875" style="28" customWidth="1"/>
    <col min="10511" max="10511" width="13.7109375" style="28" customWidth="1"/>
    <col min="10512" max="10512" width="14.5703125" style="28" customWidth="1"/>
    <col min="10513" max="10513" width="17" style="28" customWidth="1"/>
    <col min="10514" max="10514" width="11.85546875" style="28" customWidth="1"/>
    <col min="10515" max="10515" width="13.7109375" style="28" customWidth="1"/>
    <col min="10516" max="10753" width="9.140625" style="28"/>
    <col min="10754" max="10754" width="3.5703125" style="28" customWidth="1"/>
    <col min="10755" max="10755" width="13.85546875" style="28" customWidth="1"/>
    <col min="10756" max="10756" width="12.28515625" style="28" bestFit="1" customWidth="1"/>
    <col min="10757" max="10757" width="10.5703125" style="28" customWidth="1"/>
    <col min="10758" max="10758" width="15.28515625" style="28" customWidth="1"/>
    <col min="10759" max="10759" width="14.5703125" style="28" customWidth="1"/>
    <col min="10760" max="10760" width="13.42578125" style="28" customWidth="1"/>
    <col min="10761" max="10761" width="15.140625" style="28" customWidth="1"/>
    <col min="10762" max="10762" width="9.28515625" style="28" customWidth="1"/>
    <col min="10763" max="10763" width="11.85546875" style="28" customWidth="1"/>
    <col min="10764" max="10764" width="14.5703125" style="28" customWidth="1"/>
    <col min="10765" max="10765" width="17" style="28" customWidth="1"/>
    <col min="10766" max="10766" width="10.85546875" style="28" customWidth="1"/>
    <col min="10767" max="10767" width="13.7109375" style="28" customWidth="1"/>
    <col min="10768" max="10768" width="14.5703125" style="28" customWidth="1"/>
    <col min="10769" max="10769" width="17" style="28" customWidth="1"/>
    <col min="10770" max="10770" width="11.85546875" style="28" customWidth="1"/>
    <col min="10771" max="10771" width="13.7109375" style="28" customWidth="1"/>
    <col min="10772" max="11009" width="9.140625" style="28"/>
    <col min="11010" max="11010" width="3.5703125" style="28" customWidth="1"/>
    <col min="11011" max="11011" width="13.85546875" style="28" customWidth="1"/>
    <col min="11012" max="11012" width="12.28515625" style="28" bestFit="1" customWidth="1"/>
    <col min="11013" max="11013" width="10.5703125" style="28" customWidth="1"/>
    <col min="11014" max="11014" width="15.28515625" style="28" customWidth="1"/>
    <col min="11015" max="11015" width="14.5703125" style="28" customWidth="1"/>
    <col min="11016" max="11016" width="13.42578125" style="28" customWidth="1"/>
    <col min="11017" max="11017" width="15.140625" style="28" customWidth="1"/>
    <col min="11018" max="11018" width="9.28515625" style="28" customWidth="1"/>
    <col min="11019" max="11019" width="11.85546875" style="28" customWidth="1"/>
    <col min="11020" max="11020" width="14.5703125" style="28" customWidth="1"/>
    <col min="11021" max="11021" width="17" style="28" customWidth="1"/>
    <col min="11022" max="11022" width="10.85546875" style="28" customWidth="1"/>
    <col min="11023" max="11023" width="13.7109375" style="28" customWidth="1"/>
    <col min="11024" max="11024" width="14.5703125" style="28" customWidth="1"/>
    <col min="11025" max="11025" width="17" style="28" customWidth="1"/>
    <col min="11026" max="11026" width="11.85546875" style="28" customWidth="1"/>
    <col min="11027" max="11027" width="13.7109375" style="28" customWidth="1"/>
    <col min="11028" max="11265" width="9.140625" style="28"/>
    <col min="11266" max="11266" width="3.5703125" style="28" customWidth="1"/>
    <col min="11267" max="11267" width="13.85546875" style="28" customWidth="1"/>
    <col min="11268" max="11268" width="12.28515625" style="28" bestFit="1" customWidth="1"/>
    <col min="11269" max="11269" width="10.5703125" style="28" customWidth="1"/>
    <col min="11270" max="11270" width="15.28515625" style="28" customWidth="1"/>
    <col min="11271" max="11271" width="14.5703125" style="28" customWidth="1"/>
    <col min="11272" max="11272" width="13.42578125" style="28" customWidth="1"/>
    <col min="11273" max="11273" width="15.140625" style="28" customWidth="1"/>
    <col min="11274" max="11274" width="9.28515625" style="28" customWidth="1"/>
    <col min="11275" max="11275" width="11.85546875" style="28" customWidth="1"/>
    <col min="11276" max="11276" width="14.5703125" style="28" customWidth="1"/>
    <col min="11277" max="11277" width="17" style="28" customWidth="1"/>
    <col min="11278" max="11278" width="10.85546875" style="28" customWidth="1"/>
    <col min="11279" max="11279" width="13.7109375" style="28" customWidth="1"/>
    <col min="11280" max="11280" width="14.5703125" style="28" customWidth="1"/>
    <col min="11281" max="11281" width="17" style="28" customWidth="1"/>
    <col min="11282" max="11282" width="11.85546875" style="28" customWidth="1"/>
    <col min="11283" max="11283" width="13.7109375" style="28" customWidth="1"/>
    <col min="11284" max="11521" width="9.140625" style="28"/>
    <col min="11522" max="11522" width="3.5703125" style="28" customWidth="1"/>
    <col min="11523" max="11523" width="13.85546875" style="28" customWidth="1"/>
    <col min="11524" max="11524" width="12.28515625" style="28" bestFit="1" customWidth="1"/>
    <col min="11525" max="11525" width="10.5703125" style="28" customWidth="1"/>
    <col min="11526" max="11526" width="15.28515625" style="28" customWidth="1"/>
    <col min="11527" max="11527" width="14.5703125" style="28" customWidth="1"/>
    <col min="11528" max="11528" width="13.42578125" style="28" customWidth="1"/>
    <col min="11529" max="11529" width="15.140625" style="28" customWidth="1"/>
    <col min="11530" max="11530" width="9.28515625" style="28" customWidth="1"/>
    <col min="11531" max="11531" width="11.85546875" style="28" customWidth="1"/>
    <col min="11532" max="11532" width="14.5703125" style="28" customWidth="1"/>
    <col min="11533" max="11533" width="17" style="28" customWidth="1"/>
    <col min="11534" max="11534" width="10.85546875" style="28" customWidth="1"/>
    <col min="11535" max="11535" width="13.7109375" style="28" customWidth="1"/>
    <col min="11536" max="11536" width="14.5703125" style="28" customWidth="1"/>
    <col min="11537" max="11537" width="17" style="28" customWidth="1"/>
    <col min="11538" max="11538" width="11.85546875" style="28" customWidth="1"/>
    <col min="11539" max="11539" width="13.7109375" style="28" customWidth="1"/>
    <col min="11540" max="11777" width="9.140625" style="28"/>
    <col min="11778" max="11778" width="3.5703125" style="28" customWidth="1"/>
    <col min="11779" max="11779" width="13.85546875" style="28" customWidth="1"/>
    <col min="11780" max="11780" width="12.28515625" style="28" bestFit="1" customWidth="1"/>
    <col min="11781" max="11781" width="10.5703125" style="28" customWidth="1"/>
    <col min="11782" max="11782" width="15.28515625" style="28" customWidth="1"/>
    <col min="11783" max="11783" width="14.5703125" style="28" customWidth="1"/>
    <col min="11784" max="11784" width="13.42578125" style="28" customWidth="1"/>
    <col min="11785" max="11785" width="15.140625" style="28" customWidth="1"/>
    <col min="11786" max="11786" width="9.28515625" style="28" customWidth="1"/>
    <col min="11787" max="11787" width="11.85546875" style="28" customWidth="1"/>
    <col min="11788" max="11788" width="14.5703125" style="28" customWidth="1"/>
    <col min="11789" max="11789" width="17" style="28" customWidth="1"/>
    <col min="11790" max="11790" width="10.85546875" style="28" customWidth="1"/>
    <col min="11791" max="11791" width="13.7109375" style="28" customWidth="1"/>
    <col min="11792" max="11792" width="14.5703125" style="28" customWidth="1"/>
    <col min="11793" max="11793" width="17" style="28" customWidth="1"/>
    <col min="11794" max="11794" width="11.85546875" style="28" customWidth="1"/>
    <col min="11795" max="11795" width="13.7109375" style="28" customWidth="1"/>
    <col min="11796" max="12033" width="9.140625" style="28"/>
    <col min="12034" max="12034" width="3.5703125" style="28" customWidth="1"/>
    <col min="12035" max="12035" width="13.85546875" style="28" customWidth="1"/>
    <col min="12036" max="12036" width="12.28515625" style="28" bestFit="1" customWidth="1"/>
    <col min="12037" max="12037" width="10.5703125" style="28" customWidth="1"/>
    <col min="12038" max="12038" width="15.28515625" style="28" customWidth="1"/>
    <col min="12039" max="12039" width="14.5703125" style="28" customWidth="1"/>
    <col min="12040" max="12040" width="13.42578125" style="28" customWidth="1"/>
    <col min="12041" max="12041" width="15.140625" style="28" customWidth="1"/>
    <col min="12042" max="12042" width="9.28515625" style="28" customWidth="1"/>
    <col min="12043" max="12043" width="11.85546875" style="28" customWidth="1"/>
    <col min="12044" max="12044" width="14.5703125" style="28" customWidth="1"/>
    <col min="12045" max="12045" width="17" style="28" customWidth="1"/>
    <col min="12046" max="12046" width="10.85546875" style="28" customWidth="1"/>
    <col min="12047" max="12047" width="13.7109375" style="28" customWidth="1"/>
    <col min="12048" max="12048" width="14.5703125" style="28" customWidth="1"/>
    <col min="12049" max="12049" width="17" style="28" customWidth="1"/>
    <col min="12050" max="12050" width="11.85546875" style="28" customWidth="1"/>
    <col min="12051" max="12051" width="13.7109375" style="28" customWidth="1"/>
    <col min="12052" max="12289" width="9.140625" style="28"/>
    <col min="12290" max="12290" width="3.5703125" style="28" customWidth="1"/>
    <col min="12291" max="12291" width="13.85546875" style="28" customWidth="1"/>
    <col min="12292" max="12292" width="12.28515625" style="28" bestFit="1" customWidth="1"/>
    <col min="12293" max="12293" width="10.5703125" style="28" customWidth="1"/>
    <col min="12294" max="12294" width="15.28515625" style="28" customWidth="1"/>
    <col min="12295" max="12295" width="14.5703125" style="28" customWidth="1"/>
    <col min="12296" max="12296" width="13.42578125" style="28" customWidth="1"/>
    <col min="12297" max="12297" width="15.140625" style="28" customWidth="1"/>
    <col min="12298" max="12298" width="9.28515625" style="28" customWidth="1"/>
    <col min="12299" max="12299" width="11.85546875" style="28" customWidth="1"/>
    <col min="12300" max="12300" width="14.5703125" style="28" customWidth="1"/>
    <col min="12301" max="12301" width="17" style="28" customWidth="1"/>
    <col min="12302" max="12302" width="10.85546875" style="28" customWidth="1"/>
    <col min="12303" max="12303" width="13.7109375" style="28" customWidth="1"/>
    <col min="12304" max="12304" width="14.5703125" style="28" customWidth="1"/>
    <col min="12305" max="12305" width="17" style="28" customWidth="1"/>
    <col min="12306" max="12306" width="11.85546875" style="28" customWidth="1"/>
    <col min="12307" max="12307" width="13.7109375" style="28" customWidth="1"/>
    <col min="12308" max="12545" width="9.140625" style="28"/>
    <col min="12546" max="12546" width="3.5703125" style="28" customWidth="1"/>
    <col min="12547" max="12547" width="13.85546875" style="28" customWidth="1"/>
    <col min="12548" max="12548" width="12.28515625" style="28" bestFit="1" customWidth="1"/>
    <col min="12549" max="12549" width="10.5703125" style="28" customWidth="1"/>
    <col min="12550" max="12550" width="15.28515625" style="28" customWidth="1"/>
    <col min="12551" max="12551" width="14.5703125" style="28" customWidth="1"/>
    <col min="12552" max="12552" width="13.42578125" style="28" customWidth="1"/>
    <col min="12553" max="12553" width="15.140625" style="28" customWidth="1"/>
    <col min="12554" max="12554" width="9.28515625" style="28" customWidth="1"/>
    <col min="12555" max="12555" width="11.85546875" style="28" customWidth="1"/>
    <col min="12556" max="12556" width="14.5703125" style="28" customWidth="1"/>
    <col min="12557" max="12557" width="17" style="28" customWidth="1"/>
    <col min="12558" max="12558" width="10.85546875" style="28" customWidth="1"/>
    <col min="12559" max="12559" width="13.7109375" style="28" customWidth="1"/>
    <col min="12560" max="12560" width="14.5703125" style="28" customWidth="1"/>
    <col min="12561" max="12561" width="17" style="28" customWidth="1"/>
    <col min="12562" max="12562" width="11.85546875" style="28" customWidth="1"/>
    <col min="12563" max="12563" width="13.7109375" style="28" customWidth="1"/>
    <col min="12564" max="12801" width="9.140625" style="28"/>
    <col min="12802" max="12802" width="3.5703125" style="28" customWidth="1"/>
    <col min="12803" max="12803" width="13.85546875" style="28" customWidth="1"/>
    <col min="12804" max="12804" width="12.28515625" style="28" bestFit="1" customWidth="1"/>
    <col min="12805" max="12805" width="10.5703125" style="28" customWidth="1"/>
    <col min="12806" max="12806" width="15.28515625" style="28" customWidth="1"/>
    <col min="12807" max="12807" width="14.5703125" style="28" customWidth="1"/>
    <col min="12808" max="12808" width="13.42578125" style="28" customWidth="1"/>
    <col min="12809" max="12809" width="15.140625" style="28" customWidth="1"/>
    <col min="12810" max="12810" width="9.28515625" style="28" customWidth="1"/>
    <col min="12811" max="12811" width="11.85546875" style="28" customWidth="1"/>
    <col min="12812" max="12812" width="14.5703125" style="28" customWidth="1"/>
    <col min="12813" max="12813" width="17" style="28" customWidth="1"/>
    <col min="12814" max="12814" width="10.85546875" style="28" customWidth="1"/>
    <col min="12815" max="12815" width="13.7109375" style="28" customWidth="1"/>
    <col min="12816" max="12816" width="14.5703125" style="28" customWidth="1"/>
    <col min="12817" max="12817" width="17" style="28" customWidth="1"/>
    <col min="12818" max="12818" width="11.85546875" style="28" customWidth="1"/>
    <col min="12819" max="12819" width="13.7109375" style="28" customWidth="1"/>
    <col min="12820" max="13057" width="9.140625" style="28"/>
    <col min="13058" max="13058" width="3.5703125" style="28" customWidth="1"/>
    <col min="13059" max="13059" width="13.85546875" style="28" customWidth="1"/>
    <col min="13060" max="13060" width="12.28515625" style="28" bestFit="1" customWidth="1"/>
    <col min="13061" max="13061" width="10.5703125" style="28" customWidth="1"/>
    <col min="13062" max="13062" width="15.28515625" style="28" customWidth="1"/>
    <col min="13063" max="13063" width="14.5703125" style="28" customWidth="1"/>
    <col min="13064" max="13064" width="13.42578125" style="28" customWidth="1"/>
    <col min="13065" max="13065" width="15.140625" style="28" customWidth="1"/>
    <col min="13066" max="13066" width="9.28515625" style="28" customWidth="1"/>
    <col min="13067" max="13067" width="11.85546875" style="28" customWidth="1"/>
    <col min="13068" max="13068" width="14.5703125" style="28" customWidth="1"/>
    <col min="13069" max="13069" width="17" style="28" customWidth="1"/>
    <col min="13070" max="13070" width="10.85546875" style="28" customWidth="1"/>
    <col min="13071" max="13071" width="13.7109375" style="28" customWidth="1"/>
    <col min="13072" max="13072" width="14.5703125" style="28" customWidth="1"/>
    <col min="13073" max="13073" width="17" style="28" customWidth="1"/>
    <col min="13074" max="13074" width="11.85546875" style="28" customWidth="1"/>
    <col min="13075" max="13075" width="13.7109375" style="28" customWidth="1"/>
    <col min="13076" max="13313" width="9.140625" style="28"/>
    <col min="13314" max="13314" width="3.5703125" style="28" customWidth="1"/>
    <col min="13315" max="13315" width="13.85546875" style="28" customWidth="1"/>
    <col min="13316" max="13316" width="12.28515625" style="28" bestFit="1" customWidth="1"/>
    <col min="13317" max="13317" width="10.5703125" style="28" customWidth="1"/>
    <col min="13318" max="13318" width="15.28515625" style="28" customWidth="1"/>
    <col min="13319" max="13319" width="14.5703125" style="28" customWidth="1"/>
    <col min="13320" max="13320" width="13.42578125" style="28" customWidth="1"/>
    <col min="13321" max="13321" width="15.140625" style="28" customWidth="1"/>
    <col min="13322" max="13322" width="9.28515625" style="28" customWidth="1"/>
    <col min="13323" max="13323" width="11.85546875" style="28" customWidth="1"/>
    <col min="13324" max="13324" width="14.5703125" style="28" customWidth="1"/>
    <col min="13325" max="13325" width="17" style="28" customWidth="1"/>
    <col min="13326" max="13326" width="10.85546875" style="28" customWidth="1"/>
    <col min="13327" max="13327" width="13.7109375" style="28" customWidth="1"/>
    <col min="13328" max="13328" width="14.5703125" style="28" customWidth="1"/>
    <col min="13329" max="13329" width="17" style="28" customWidth="1"/>
    <col min="13330" max="13330" width="11.85546875" style="28" customWidth="1"/>
    <col min="13331" max="13331" width="13.7109375" style="28" customWidth="1"/>
    <col min="13332" max="13569" width="9.140625" style="28"/>
    <col min="13570" max="13570" width="3.5703125" style="28" customWidth="1"/>
    <col min="13571" max="13571" width="13.85546875" style="28" customWidth="1"/>
    <col min="13572" max="13572" width="12.28515625" style="28" bestFit="1" customWidth="1"/>
    <col min="13573" max="13573" width="10.5703125" style="28" customWidth="1"/>
    <col min="13574" max="13574" width="15.28515625" style="28" customWidth="1"/>
    <col min="13575" max="13575" width="14.5703125" style="28" customWidth="1"/>
    <col min="13576" max="13576" width="13.42578125" style="28" customWidth="1"/>
    <col min="13577" max="13577" width="15.140625" style="28" customWidth="1"/>
    <col min="13578" max="13578" width="9.28515625" style="28" customWidth="1"/>
    <col min="13579" max="13579" width="11.85546875" style="28" customWidth="1"/>
    <col min="13580" max="13580" width="14.5703125" style="28" customWidth="1"/>
    <col min="13581" max="13581" width="17" style="28" customWidth="1"/>
    <col min="13582" max="13582" width="10.85546875" style="28" customWidth="1"/>
    <col min="13583" max="13583" width="13.7109375" style="28" customWidth="1"/>
    <col min="13584" max="13584" width="14.5703125" style="28" customWidth="1"/>
    <col min="13585" max="13585" width="17" style="28" customWidth="1"/>
    <col min="13586" max="13586" width="11.85546875" style="28" customWidth="1"/>
    <col min="13587" max="13587" width="13.7109375" style="28" customWidth="1"/>
    <col min="13588" max="13825" width="9.140625" style="28"/>
    <col min="13826" max="13826" width="3.5703125" style="28" customWidth="1"/>
    <col min="13827" max="13827" width="13.85546875" style="28" customWidth="1"/>
    <col min="13828" max="13828" width="12.28515625" style="28" bestFit="1" customWidth="1"/>
    <col min="13829" max="13829" width="10.5703125" style="28" customWidth="1"/>
    <col min="13830" max="13830" width="15.28515625" style="28" customWidth="1"/>
    <col min="13831" max="13831" width="14.5703125" style="28" customWidth="1"/>
    <col min="13832" max="13832" width="13.42578125" style="28" customWidth="1"/>
    <col min="13833" max="13833" width="15.140625" style="28" customWidth="1"/>
    <col min="13834" max="13834" width="9.28515625" style="28" customWidth="1"/>
    <col min="13835" max="13835" width="11.85546875" style="28" customWidth="1"/>
    <col min="13836" max="13836" width="14.5703125" style="28" customWidth="1"/>
    <col min="13837" max="13837" width="17" style="28" customWidth="1"/>
    <col min="13838" max="13838" width="10.85546875" style="28" customWidth="1"/>
    <col min="13839" max="13839" width="13.7109375" style="28" customWidth="1"/>
    <col min="13840" max="13840" width="14.5703125" style="28" customWidth="1"/>
    <col min="13841" max="13841" width="17" style="28" customWidth="1"/>
    <col min="13842" max="13842" width="11.85546875" style="28" customWidth="1"/>
    <col min="13843" max="13843" width="13.7109375" style="28" customWidth="1"/>
    <col min="13844" max="14081" width="9.140625" style="28"/>
    <col min="14082" max="14082" width="3.5703125" style="28" customWidth="1"/>
    <col min="14083" max="14083" width="13.85546875" style="28" customWidth="1"/>
    <col min="14084" max="14084" width="12.28515625" style="28" bestFit="1" customWidth="1"/>
    <col min="14085" max="14085" width="10.5703125" style="28" customWidth="1"/>
    <col min="14086" max="14086" width="15.28515625" style="28" customWidth="1"/>
    <col min="14087" max="14087" width="14.5703125" style="28" customWidth="1"/>
    <col min="14088" max="14088" width="13.42578125" style="28" customWidth="1"/>
    <col min="14089" max="14089" width="15.140625" style="28" customWidth="1"/>
    <col min="14090" max="14090" width="9.28515625" style="28" customWidth="1"/>
    <col min="14091" max="14091" width="11.85546875" style="28" customWidth="1"/>
    <col min="14092" max="14092" width="14.5703125" style="28" customWidth="1"/>
    <col min="14093" max="14093" width="17" style="28" customWidth="1"/>
    <col min="14094" max="14094" width="10.85546875" style="28" customWidth="1"/>
    <col min="14095" max="14095" width="13.7109375" style="28" customWidth="1"/>
    <col min="14096" max="14096" width="14.5703125" style="28" customWidth="1"/>
    <col min="14097" max="14097" width="17" style="28" customWidth="1"/>
    <col min="14098" max="14098" width="11.85546875" style="28" customWidth="1"/>
    <col min="14099" max="14099" width="13.7109375" style="28" customWidth="1"/>
    <col min="14100" max="14337" width="9.140625" style="28"/>
    <col min="14338" max="14338" width="3.5703125" style="28" customWidth="1"/>
    <col min="14339" max="14339" width="13.85546875" style="28" customWidth="1"/>
    <col min="14340" max="14340" width="12.28515625" style="28" bestFit="1" customWidth="1"/>
    <col min="14341" max="14341" width="10.5703125" style="28" customWidth="1"/>
    <col min="14342" max="14342" width="15.28515625" style="28" customWidth="1"/>
    <col min="14343" max="14343" width="14.5703125" style="28" customWidth="1"/>
    <col min="14344" max="14344" width="13.42578125" style="28" customWidth="1"/>
    <col min="14345" max="14345" width="15.140625" style="28" customWidth="1"/>
    <col min="14346" max="14346" width="9.28515625" style="28" customWidth="1"/>
    <col min="14347" max="14347" width="11.85546875" style="28" customWidth="1"/>
    <col min="14348" max="14348" width="14.5703125" style="28" customWidth="1"/>
    <col min="14349" max="14349" width="17" style="28" customWidth="1"/>
    <col min="14350" max="14350" width="10.85546875" style="28" customWidth="1"/>
    <col min="14351" max="14351" width="13.7109375" style="28" customWidth="1"/>
    <col min="14352" max="14352" width="14.5703125" style="28" customWidth="1"/>
    <col min="14353" max="14353" width="17" style="28" customWidth="1"/>
    <col min="14354" max="14354" width="11.85546875" style="28" customWidth="1"/>
    <col min="14355" max="14355" width="13.7109375" style="28" customWidth="1"/>
    <col min="14356" max="14593" width="9.140625" style="28"/>
    <col min="14594" max="14594" width="3.5703125" style="28" customWidth="1"/>
    <col min="14595" max="14595" width="13.85546875" style="28" customWidth="1"/>
    <col min="14596" max="14596" width="12.28515625" style="28" bestFit="1" customWidth="1"/>
    <col min="14597" max="14597" width="10.5703125" style="28" customWidth="1"/>
    <col min="14598" max="14598" width="15.28515625" style="28" customWidth="1"/>
    <col min="14599" max="14599" width="14.5703125" style="28" customWidth="1"/>
    <col min="14600" max="14600" width="13.42578125" style="28" customWidth="1"/>
    <col min="14601" max="14601" width="15.140625" style="28" customWidth="1"/>
    <col min="14602" max="14602" width="9.28515625" style="28" customWidth="1"/>
    <col min="14603" max="14603" width="11.85546875" style="28" customWidth="1"/>
    <col min="14604" max="14604" width="14.5703125" style="28" customWidth="1"/>
    <col min="14605" max="14605" width="17" style="28" customWidth="1"/>
    <col min="14606" max="14606" width="10.85546875" style="28" customWidth="1"/>
    <col min="14607" max="14607" width="13.7109375" style="28" customWidth="1"/>
    <col min="14608" max="14608" width="14.5703125" style="28" customWidth="1"/>
    <col min="14609" max="14609" width="17" style="28" customWidth="1"/>
    <col min="14610" max="14610" width="11.85546875" style="28" customWidth="1"/>
    <col min="14611" max="14611" width="13.7109375" style="28" customWidth="1"/>
    <col min="14612" max="14849" width="9.140625" style="28"/>
    <col min="14850" max="14850" width="3.5703125" style="28" customWidth="1"/>
    <col min="14851" max="14851" width="13.85546875" style="28" customWidth="1"/>
    <col min="14852" max="14852" width="12.28515625" style="28" bestFit="1" customWidth="1"/>
    <col min="14853" max="14853" width="10.5703125" style="28" customWidth="1"/>
    <col min="14854" max="14854" width="15.28515625" style="28" customWidth="1"/>
    <col min="14855" max="14855" width="14.5703125" style="28" customWidth="1"/>
    <col min="14856" max="14856" width="13.42578125" style="28" customWidth="1"/>
    <col min="14857" max="14857" width="15.140625" style="28" customWidth="1"/>
    <col min="14858" max="14858" width="9.28515625" style="28" customWidth="1"/>
    <col min="14859" max="14859" width="11.85546875" style="28" customWidth="1"/>
    <col min="14860" max="14860" width="14.5703125" style="28" customWidth="1"/>
    <col min="14861" max="14861" width="17" style="28" customWidth="1"/>
    <col min="14862" max="14862" width="10.85546875" style="28" customWidth="1"/>
    <col min="14863" max="14863" width="13.7109375" style="28" customWidth="1"/>
    <col min="14864" max="14864" width="14.5703125" style="28" customWidth="1"/>
    <col min="14865" max="14865" width="17" style="28" customWidth="1"/>
    <col min="14866" max="14866" width="11.85546875" style="28" customWidth="1"/>
    <col min="14867" max="14867" width="13.7109375" style="28" customWidth="1"/>
    <col min="14868" max="15105" width="9.140625" style="28"/>
    <col min="15106" max="15106" width="3.5703125" style="28" customWidth="1"/>
    <col min="15107" max="15107" width="13.85546875" style="28" customWidth="1"/>
    <col min="15108" max="15108" width="12.28515625" style="28" bestFit="1" customWidth="1"/>
    <col min="15109" max="15109" width="10.5703125" style="28" customWidth="1"/>
    <col min="15110" max="15110" width="15.28515625" style="28" customWidth="1"/>
    <col min="15111" max="15111" width="14.5703125" style="28" customWidth="1"/>
    <col min="15112" max="15112" width="13.42578125" style="28" customWidth="1"/>
    <col min="15113" max="15113" width="15.140625" style="28" customWidth="1"/>
    <col min="15114" max="15114" width="9.28515625" style="28" customWidth="1"/>
    <col min="15115" max="15115" width="11.85546875" style="28" customWidth="1"/>
    <col min="15116" max="15116" width="14.5703125" style="28" customWidth="1"/>
    <col min="15117" max="15117" width="17" style="28" customWidth="1"/>
    <col min="15118" max="15118" width="10.85546875" style="28" customWidth="1"/>
    <col min="15119" max="15119" width="13.7109375" style="28" customWidth="1"/>
    <col min="15120" max="15120" width="14.5703125" style="28" customWidth="1"/>
    <col min="15121" max="15121" width="17" style="28" customWidth="1"/>
    <col min="15122" max="15122" width="11.85546875" style="28" customWidth="1"/>
    <col min="15123" max="15123" width="13.7109375" style="28" customWidth="1"/>
    <col min="15124" max="15361" width="9.140625" style="28"/>
    <col min="15362" max="15362" width="3.5703125" style="28" customWidth="1"/>
    <col min="15363" max="15363" width="13.85546875" style="28" customWidth="1"/>
    <col min="15364" max="15364" width="12.28515625" style="28" bestFit="1" customWidth="1"/>
    <col min="15365" max="15365" width="10.5703125" style="28" customWidth="1"/>
    <col min="15366" max="15366" width="15.28515625" style="28" customWidth="1"/>
    <col min="15367" max="15367" width="14.5703125" style="28" customWidth="1"/>
    <col min="15368" max="15368" width="13.42578125" style="28" customWidth="1"/>
    <col min="15369" max="15369" width="15.140625" style="28" customWidth="1"/>
    <col min="15370" max="15370" width="9.28515625" style="28" customWidth="1"/>
    <col min="15371" max="15371" width="11.85546875" style="28" customWidth="1"/>
    <col min="15372" max="15372" width="14.5703125" style="28" customWidth="1"/>
    <col min="15373" max="15373" width="17" style="28" customWidth="1"/>
    <col min="15374" max="15374" width="10.85546875" style="28" customWidth="1"/>
    <col min="15375" max="15375" width="13.7109375" style="28" customWidth="1"/>
    <col min="15376" max="15376" width="14.5703125" style="28" customWidth="1"/>
    <col min="15377" max="15377" width="17" style="28" customWidth="1"/>
    <col min="15378" max="15378" width="11.85546875" style="28" customWidth="1"/>
    <col min="15379" max="15379" width="13.7109375" style="28" customWidth="1"/>
    <col min="15380" max="15617" width="9.140625" style="28"/>
    <col min="15618" max="15618" width="3.5703125" style="28" customWidth="1"/>
    <col min="15619" max="15619" width="13.85546875" style="28" customWidth="1"/>
    <col min="15620" max="15620" width="12.28515625" style="28" bestFit="1" customWidth="1"/>
    <col min="15621" max="15621" width="10.5703125" style="28" customWidth="1"/>
    <col min="15622" max="15622" width="15.28515625" style="28" customWidth="1"/>
    <col min="15623" max="15623" width="14.5703125" style="28" customWidth="1"/>
    <col min="15624" max="15624" width="13.42578125" style="28" customWidth="1"/>
    <col min="15625" max="15625" width="15.140625" style="28" customWidth="1"/>
    <col min="15626" max="15626" width="9.28515625" style="28" customWidth="1"/>
    <col min="15627" max="15627" width="11.85546875" style="28" customWidth="1"/>
    <col min="15628" max="15628" width="14.5703125" style="28" customWidth="1"/>
    <col min="15629" max="15629" width="17" style="28" customWidth="1"/>
    <col min="15630" max="15630" width="10.85546875" style="28" customWidth="1"/>
    <col min="15631" max="15631" width="13.7109375" style="28" customWidth="1"/>
    <col min="15632" max="15632" width="14.5703125" style="28" customWidth="1"/>
    <col min="15633" max="15633" width="17" style="28" customWidth="1"/>
    <col min="15634" max="15634" width="11.85546875" style="28" customWidth="1"/>
    <col min="15635" max="15635" width="13.7109375" style="28" customWidth="1"/>
    <col min="15636" max="15873" width="9.140625" style="28"/>
    <col min="15874" max="15874" width="3.5703125" style="28" customWidth="1"/>
    <col min="15875" max="15875" width="13.85546875" style="28" customWidth="1"/>
    <col min="15876" max="15876" width="12.28515625" style="28" bestFit="1" customWidth="1"/>
    <col min="15877" max="15877" width="10.5703125" style="28" customWidth="1"/>
    <col min="15878" max="15878" width="15.28515625" style="28" customWidth="1"/>
    <col min="15879" max="15879" width="14.5703125" style="28" customWidth="1"/>
    <col min="15880" max="15880" width="13.42578125" style="28" customWidth="1"/>
    <col min="15881" max="15881" width="15.140625" style="28" customWidth="1"/>
    <col min="15882" max="15882" width="9.28515625" style="28" customWidth="1"/>
    <col min="15883" max="15883" width="11.85546875" style="28" customWidth="1"/>
    <col min="15884" max="15884" width="14.5703125" style="28" customWidth="1"/>
    <col min="15885" max="15885" width="17" style="28" customWidth="1"/>
    <col min="15886" max="15886" width="10.85546875" style="28" customWidth="1"/>
    <col min="15887" max="15887" width="13.7109375" style="28" customWidth="1"/>
    <col min="15888" max="15888" width="14.5703125" style="28" customWidth="1"/>
    <col min="15889" max="15889" width="17" style="28" customWidth="1"/>
    <col min="15890" max="15890" width="11.85546875" style="28" customWidth="1"/>
    <col min="15891" max="15891" width="13.7109375" style="28" customWidth="1"/>
    <col min="15892" max="16129" width="9.140625" style="28"/>
    <col min="16130" max="16130" width="3.5703125" style="28" customWidth="1"/>
    <col min="16131" max="16131" width="13.85546875" style="28" customWidth="1"/>
    <col min="16132" max="16132" width="12.28515625" style="28" bestFit="1" customWidth="1"/>
    <col min="16133" max="16133" width="10.5703125" style="28" customWidth="1"/>
    <col min="16134" max="16134" width="15.28515625" style="28" customWidth="1"/>
    <col min="16135" max="16135" width="14.5703125" style="28" customWidth="1"/>
    <col min="16136" max="16136" width="13.42578125" style="28" customWidth="1"/>
    <col min="16137" max="16137" width="15.140625" style="28" customWidth="1"/>
    <col min="16138" max="16138" width="9.28515625" style="28" customWidth="1"/>
    <col min="16139" max="16139" width="11.85546875" style="28" customWidth="1"/>
    <col min="16140" max="16140" width="14.5703125" style="28" customWidth="1"/>
    <col min="16141" max="16141" width="17" style="28" customWidth="1"/>
    <col min="16142" max="16142" width="10.85546875" style="28" customWidth="1"/>
    <col min="16143" max="16143" width="13.7109375" style="28" customWidth="1"/>
    <col min="16144" max="16144" width="14.5703125" style="28" customWidth="1"/>
    <col min="16145" max="16145" width="17" style="28" customWidth="1"/>
    <col min="16146" max="16146" width="11.85546875" style="28" customWidth="1"/>
    <col min="16147" max="16147" width="13.7109375" style="28" customWidth="1"/>
    <col min="16148" max="16384" width="9.140625" style="28"/>
  </cols>
  <sheetData>
    <row r="1" spans="1:25" s="24" customFormat="1" ht="28.5" x14ac:dyDescent="0.4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ht="19.5" customHeight="1" x14ac:dyDescent="0.25">
      <c r="A2" s="249" t="s">
        <v>36</v>
      </c>
      <c r="B2" s="249"/>
      <c r="C2" s="25"/>
      <c r="D2" s="207"/>
      <c r="E2" s="2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50" t="s">
        <v>37</v>
      </c>
      <c r="R2" s="250"/>
      <c r="S2" s="250"/>
    </row>
    <row r="3" spans="1:25" ht="69" customHeight="1" x14ac:dyDescent="0.2">
      <c r="A3" s="251" t="s">
        <v>235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25" s="29" customFormat="1" ht="31.5" customHeight="1" x14ac:dyDescent="0.25">
      <c r="A4" s="253" t="s">
        <v>1</v>
      </c>
      <c r="B4" s="253" t="s">
        <v>2</v>
      </c>
      <c r="C4" s="254" t="s">
        <v>3</v>
      </c>
      <c r="D4" s="253" t="s">
        <v>4</v>
      </c>
      <c r="E4" s="254" t="s">
        <v>236</v>
      </c>
      <c r="F4" s="254" t="s">
        <v>237</v>
      </c>
      <c r="G4" s="254" t="s">
        <v>112</v>
      </c>
      <c r="H4" s="258" t="s">
        <v>238</v>
      </c>
      <c r="I4" s="258"/>
      <c r="J4" s="258"/>
      <c r="K4" s="259" t="s">
        <v>114</v>
      </c>
      <c r="L4" s="253" t="s">
        <v>239</v>
      </c>
      <c r="M4" s="253"/>
      <c r="N4" s="253"/>
      <c r="O4" s="253"/>
      <c r="P4" s="253" t="s">
        <v>5</v>
      </c>
      <c r="Q4" s="253"/>
      <c r="R4" s="253"/>
      <c r="S4" s="253"/>
    </row>
    <row r="5" spans="1:25" s="29" customFormat="1" ht="15" x14ac:dyDescent="0.25">
      <c r="A5" s="253"/>
      <c r="B5" s="253"/>
      <c r="C5" s="255"/>
      <c r="D5" s="253"/>
      <c r="E5" s="255"/>
      <c r="F5" s="255"/>
      <c r="G5" s="255"/>
      <c r="H5" s="258"/>
      <c r="I5" s="258"/>
      <c r="J5" s="258"/>
      <c r="K5" s="260"/>
      <c r="L5" s="253" t="s">
        <v>6</v>
      </c>
      <c r="M5" s="258" t="s">
        <v>7</v>
      </c>
      <c r="N5" s="258" t="s">
        <v>8</v>
      </c>
      <c r="O5" s="258" t="s">
        <v>9</v>
      </c>
      <c r="P5" s="253" t="s">
        <v>116</v>
      </c>
      <c r="Q5" s="258" t="s">
        <v>10</v>
      </c>
      <c r="R5" s="258" t="s">
        <v>11</v>
      </c>
      <c r="S5" s="258" t="s">
        <v>12</v>
      </c>
    </row>
    <row r="6" spans="1:25" s="29" customFormat="1" ht="142.5" customHeight="1" x14ac:dyDescent="0.25">
      <c r="A6" s="253"/>
      <c r="B6" s="253"/>
      <c r="C6" s="256"/>
      <c r="D6" s="253"/>
      <c r="E6" s="256"/>
      <c r="F6" s="256"/>
      <c r="G6" s="256"/>
      <c r="H6" s="206" t="s">
        <v>13</v>
      </c>
      <c r="I6" s="206" t="s">
        <v>14</v>
      </c>
      <c r="J6" s="206" t="s">
        <v>15</v>
      </c>
      <c r="K6" s="261"/>
      <c r="L6" s="253"/>
      <c r="M6" s="258"/>
      <c r="N6" s="258"/>
      <c r="O6" s="258"/>
      <c r="P6" s="253"/>
      <c r="Q6" s="258"/>
      <c r="R6" s="258"/>
      <c r="S6" s="258"/>
    </row>
    <row r="7" spans="1:25" s="7" customFormat="1" ht="21" customHeight="1" x14ac:dyDescent="0.25">
      <c r="A7" s="4">
        <v>1</v>
      </c>
      <c r="B7" s="4">
        <v>2</v>
      </c>
      <c r="C7" s="4">
        <v>3</v>
      </c>
      <c r="D7" s="4">
        <v>4</v>
      </c>
      <c r="E7" s="5" t="s">
        <v>16</v>
      </c>
      <c r="F7" s="4">
        <v>5</v>
      </c>
      <c r="G7" s="4" t="s">
        <v>17</v>
      </c>
      <c r="H7" s="4">
        <v>6</v>
      </c>
      <c r="I7" s="4">
        <v>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</row>
    <row r="8" spans="1:25" ht="57" customHeight="1" x14ac:dyDescent="0.2">
      <c r="A8" s="31">
        <v>1</v>
      </c>
      <c r="B8" s="31" t="s">
        <v>38</v>
      </c>
      <c r="C8" s="32">
        <v>61</v>
      </c>
      <c r="D8" s="32">
        <v>61</v>
      </c>
      <c r="E8" s="33">
        <v>3657</v>
      </c>
      <c r="F8" s="34">
        <v>19.086111111111112</v>
      </c>
      <c r="G8" s="35">
        <f>'AUG-2020 I '!G8+F8</f>
        <v>115.54444444444444</v>
      </c>
      <c r="H8" s="35">
        <v>27.5</v>
      </c>
      <c r="I8" s="35">
        <v>16.180555555555554</v>
      </c>
      <c r="J8" s="35">
        <f>H8+I8</f>
        <v>43.680555555555557</v>
      </c>
      <c r="K8" s="15">
        <f>'AUG-2020 I '!K8+J8</f>
        <v>247.31180555555557</v>
      </c>
      <c r="L8" s="15">
        <f t="shared" ref="L8:L13" si="0">F8+J8</f>
        <v>62.766666666666666</v>
      </c>
      <c r="M8" s="15">
        <f>L8/C8</f>
        <v>1.0289617486338798</v>
      </c>
      <c r="N8" s="36">
        <f>+((C8*24*30)-J8)/(C8*24*30)*100</f>
        <v>99.900545183161299</v>
      </c>
      <c r="O8" s="36">
        <f>+((C8*24*30)-L8)/(C8*24*30)*100</f>
        <v>99.857088646023058</v>
      </c>
      <c r="P8" s="37">
        <f t="shared" ref="P8:P14" si="1">+G8+K8</f>
        <v>362.85624999999999</v>
      </c>
      <c r="Q8" s="15">
        <f>P8/C8</f>
        <v>5.9484631147540981</v>
      </c>
      <c r="R8" s="36">
        <f>+((C8*24*30)-K8)/(C8*24*30)*100</f>
        <v>99.43690390356204</v>
      </c>
      <c r="S8" s="36">
        <f>+((C8*24*30)-(G8+K8))*100/(C8*24*30)</f>
        <v>99.173824567395258</v>
      </c>
      <c r="U8" s="31">
        <v>45</v>
      </c>
      <c r="V8" s="31">
        <v>45</v>
      </c>
      <c r="W8" s="38">
        <v>450</v>
      </c>
      <c r="X8" s="39">
        <v>5.239583333333333</v>
      </c>
      <c r="Y8" s="39">
        <f>X8+'[1]JAN-2019  -I'!Y8</f>
        <v>5.239583333333333</v>
      </c>
    </row>
    <row r="9" spans="1:25" s="45" customFormat="1" ht="57" customHeight="1" x14ac:dyDescent="0.2">
      <c r="A9" s="40">
        <v>2</v>
      </c>
      <c r="B9" s="40" t="s">
        <v>39</v>
      </c>
      <c r="C9" s="41">
        <v>8</v>
      </c>
      <c r="D9" s="41">
        <v>8</v>
      </c>
      <c r="E9" s="41">
        <v>607</v>
      </c>
      <c r="F9" s="42">
        <v>0</v>
      </c>
      <c r="G9" s="35">
        <f>'AUG-2020 I '!G9+F9</f>
        <v>0</v>
      </c>
      <c r="H9" s="42">
        <v>2.8368055555555554</v>
      </c>
      <c r="I9" s="42">
        <v>5.0590277777777777</v>
      </c>
      <c r="J9" s="35">
        <f t="shared" ref="J9:J13" si="2">H9+I9</f>
        <v>7.895833333333333</v>
      </c>
      <c r="K9" s="15">
        <f>'AUG-2020 I '!K9+J9</f>
        <v>69.706944444444446</v>
      </c>
      <c r="L9" s="15">
        <f t="shared" si="0"/>
        <v>7.895833333333333</v>
      </c>
      <c r="M9" s="15">
        <f t="shared" ref="M9:M13" si="3">L9/C9</f>
        <v>0.98697916666666663</v>
      </c>
      <c r="N9" s="36">
        <f t="shared" ref="N9:N13" si="4">+((C9*24*30)-J9)/(C9*24*30)*100</f>
        <v>99.86291956018519</v>
      </c>
      <c r="O9" s="36">
        <f t="shared" ref="O9:O13" si="5">+((C9*24*30)-L9)/(C9*24*30)*100</f>
        <v>99.86291956018519</v>
      </c>
      <c r="P9" s="44">
        <f t="shared" si="1"/>
        <v>69.706944444444446</v>
      </c>
      <c r="Q9" s="42">
        <f>P9/C9</f>
        <v>8.7133680555555557</v>
      </c>
      <c r="R9" s="36">
        <f t="shared" ref="R9:R13" si="6">+((C9*24*30)-K9)/(C9*24*30)*100</f>
        <v>98.789809992283949</v>
      </c>
      <c r="S9" s="36">
        <f t="shared" ref="S9:S13" si="7">+((C9*24*30)-(G9+K9))*100/(C9*24*30)</f>
        <v>98.789809992283963</v>
      </c>
      <c r="U9" s="31">
        <v>8</v>
      </c>
      <c r="V9" s="31">
        <v>8</v>
      </c>
      <c r="W9" s="38">
        <v>1</v>
      </c>
      <c r="X9" s="39">
        <v>4.1666666666666664E-2</v>
      </c>
      <c r="Y9" s="39">
        <f>X9+'[1]JAN-2019  -I'!Y9</f>
        <v>4.1666666666666664E-2</v>
      </c>
    </row>
    <row r="10" spans="1:25" s="45" customFormat="1" ht="57" customHeight="1" x14ac:dyDescent="0.2">
      <c r="A10" s="40">
        <v>3</v>
      </c>
      <c r="B10" s="40" t="s">
        <v>40</v>
      </c>
      <c r="C10" s="41">
        <v>16</v>
      </c>
      <c r="D10" s="41">
        <v>16</v>
      </c>
      <c r="E10" s="41">
        <v>1502</v>
      </c>
      <c r="F10" s="42">
        <v>0</v>
      </c>
      <c r="G10" s="35">
        <f>'AUG-2020 I '!G10+F10</f>
        <v>0</v>
      </c>
      <c r="H10" s="42">
        <v>29.9375</v>
      </c>
      <c r="I10" s="42">
        <v>14.534722222222221</v>
      </c>
      <c r="J10" s="35">
        <f t="shared" si="2"/>
        <v>44.472222222222221</v>
      </c>
      <c r="K10" s="15">
        <f>'AUG-2020 I '!K10+J10</f>
        <v>212.38888888888889</v>
      </c>
      <c r="L10" s="15">
        <f t="shared" si="0"/>
        <v>44.472222222222221</v>
      </c>
      <c r="M10" s="15">
        <f t="shared" si="3"/>
        <v>2.7795138888888888</v>
      </c>
      <c r="N10" s="36">
        <f t="shared" si="4"/>
        <v>99.613956404320987</v>
      </c>
      <c r="O10" s="36">
        <f t="shared" si="5"/>
        <v>99.613956404320987</v>
      </c>
      <c r="P10" s="44">
        <f t="shared" si="1"/>
        <v>212.38888888888889</v>
      </c>
      <c r="Q10" s="42">
        <f>P10/C10</f>
        <v>13.274305555555555</v>
      </c>
      <c r="R10" s="36">
        <f t="shared" si="6"/>
        <v>98.156346450617278</v>
      </c>
      <c r="S10" s="36">
        <f t="shared" si="7"/>
        <v>98.156346450617292</v>
      </c>
      <c r="U10" s="31">
        <v>16</v>
      </c>
      <c r="V10" s="31">
        <v>16</v>
      </c>
      <c r="W10" s="38">
        <v>614</v>
      </c>
      <c r="X10" s="39">
        <v>1.7361111111111112E-4</v>
      </c>
      <c r="Y10" s="39">
        <f>X10+'[1]JAN-2019  -I'!Y10</f>
        <v>1.7361111111111112E-4</v>
      </c>
    </row>
    <row r="11" spans="1:25" ht="57" customHeight="1" x14ac:dyDescent="0.2">
      <c r="A11" s="31">
        <v>4</v>
      </c>
      <c r="B11" s="31" t="s">
        <v>41</v>
      </c>
      <c r="C11" s="46">
        <v>4</v>
      </c>
      <c r="D11" s="46">
        <v>4</v>
      </c>
      <c r="E11" s="47">
        <v>355</v>
      </c>
      <c r="F11" s="48">
        <v>1.4583333333333332E-2</v>
      </c>
      <c r="G11" s="35">
        <f>'AUG-2020 I '!G11+F11</f>
        <v>1.3270833333333334</v>
      </c>
      <c r="H11" s="48">
        <v>1.9180555555555554</v>
      </c>
      <c r="I11" s="48">
        <v>4.0069444444444446</v>
      </c>
      <c r="J11" s="35">
        <f t="shared" si="2"/>
        <v>5.9249999999999998</v>
      </c>
      <c r="K11" s="15">
        <f>'AUG-2020 I '!K11+J11</f>
        <v>26.468750000000004</v>
      </c>
      <c r="L11" s="15">
        <f t="shared" si="0"/>
        <v>5.9395833333333332</v>
      </c>
      <c r="M11" s="15">
        <f t="shared" si="3"/>
        <v>1.4848958333333333</v>
      </c>
      <c r="N11" s="36">
        <f t="shared" si="4"/>
        <v>99.794270833333329</v>
      </c>
      <c r="O11" s="36">
        <f t="shared" si="5"/>
        <v>99.793764467592595</v>
      </c>
      <c r="P11" s="37">
        <f t="shared" si="1"/>
        <v>27.795833333333338</v>
      </c>
      <c r="Q11" s="15">
        <f>P11/C11</f>
        <v>6.9489583333333345</v>
      </c>
      <c r="R11" s="36">
        <f t="shared" si="6"/>
        <v>99.080946180555557</v>
      </c>
      <c r="S11" s="36">
        <f t="shared" si="7"/>
        <v>99.034866898148152</v>
      </c>
      <c r="U11" s="49">
        <v>4</v>
      </c>
      <c r="V11" s="49">
        <v>4</v>
      </c>
      <c r="W11" s="50">
        <v>159</v>
      </c>
      <c r="X11" s="51">
        <v>0</v>
      </c>
      <c r="Y11" s="39">
        <f>X11+'[1]JAN-2019  -I'!Y11</f>
        <v>0</v>
      </c>
    </row>
    <row r="12" spans="1:25" ht="57" customHeight="1" x14ac:dyDescent="0.2">
      <c r="A12" s="40">
        <v>5</v>
      </c>
      <c r="B12" s="40" t="s">
        <v>42</v>
      </c>
      <c r="C12" s="52">
        <v>28</v>
      </c>
      <c r="D12" s="53">
        <v>28</v>
      </c>
      <c r="E12" s="53">
        <v>1359</v>
      </c>
      <c r="F12" s="42">
        <v>5.551388888888888</v>
      </c>
      <c r="G12" s="35">
        <f>'AUG-2020 I '!G12+F12</f>
        <v>22.256944444444443</v>
      </c>
      <c r="H12" s="54">
        <v>15.479166666666663</v>
      </c>
      <c r="I12" s="54">
        <v>11.869444444444442</v>
      </c>
      <c r="J12" s="35">
        <f t="shared" si="2"/>
        <v>27.348611111111104</v>
      </c>
      <c r="K12" s="15">
        <f>'AUG-2020 I '!K12+J12</f>
        <v>132.11111111111109</v>
      </c>
      <c r="L12" s="15">
        <f t="shared" si="0"/>
        <v>32.899999999999991</v>
      </c>
      <c r="M12" s="15">
        <f t="shared" si="3"/>
        <v>1.1749999999999996</v>
      </c>
      <c r="N12" s="36">
        <f t="shared" si="4"/>
        <v>99.864342206790113</v>
      </c>
      <c r="O12" s="36">
        <f t="shared" si="5"/>
        <v>99.836805555555557</v>
      </c>
      <c r="P12" s="37">
        <f t="shared" si="1"/>
        <v>154.36805555555554</v>
      </c>
      <c r="Q12" s="42">
        <v>5.0452826086956524</v>
      </c>
      <c r="R12" s="36">
        <f t="shared" si="6"/>
        <v>99.344686948853621</v>
      </c>
      <c r="S12" s="36">
        <f t="shared" si="7"/>
        <v>99.234285438712519</v>
      </c>
      <c r="U12" s="55">
        <v>26</v>
      </c>
      <c r="V12" s="56">
        <v>25</v>
      </c>
      <c r="W12" s="56">
        <v>575</v>
      </c>
      <c r="X12" s="57">
        <f>SUM(X7:X11)</f>
        <v>5.2814236111111112</v>
      </c>
      <c r="Y12" s="39">
        <f>X12+'[1]JAN-2019  -I'!Y12</f>
        <v>5.2814236111111112</v>
      </c>
    </row>
    <row r="13" spans="1:25" s="45" customFormat="1" ht="57" customHeight="1" x14ac:dyDescent="0.2">
      <c r="A13" s="40">
        <v>6</v>
      </c>
      <c r="B13" s="40" t="s">
        <v>43</v>
      </c>
      <c r="C13" s="41">
        <v>28</v>
      </c>
      <c r="D13" s="41">
        <v>28</v>
      </c>
      <c r="E13" s="41">
        <v>1281</v>
      </c>
      <c r="F13" s="58">
        <v>0.11666666666666665</v>
      </c>
      <c r="G13" s="35">
        <f>'AUG-2020 I '!G13+F13</f>
        <v>0.90555555555555545</v>
      </c>
      <c r="H13" s="59">
        <v>42.327777777777776</v>
      </c>
      <c r="I13" s="59">
        <v>11.086805555555555</v>
      </c>
      <c r="J13" s="35">
        <f t="shared" si="2"/>
        <v>53.414583333333333</v>
      </c>
      <c r="K13" s="15">
        <f>'AUG-2020 I '!K13+J13</f>
        <v>182.0673611111111</v>
      </c>
      <c r="L13" s="15">
        <f t="shared" si="0"/>
        <v>53.53125</v>
      </c>
      <c r="M13" s="15">
        <f t="shared" si="3"/>
        <v>1.9118303571428572</v>
      </c>
      <c r="N13" s="36">
        <f t="shared" si="4"/>
        <v>99.735046709656075</v>
      </c>
      <c r="O13" s="36">
        <f t="shared" si="5"/>
        <v>99.73446800595238</v>
      </c>
      <c r="P13" s="60">
        <f t="shared" si="1"/>
        <v>182.97291666666666</v>
      </c>
      <c r="Q13" s="42">
        <f>P13/C13</f>
        <v>6.5347470238095235</v>
      </c>
      <c r="R13" s="36">
        <f t="shared" si="6"/>
        <v>99.096888089726619</v>
      </c>
      <c r="S13" s="36">
        <f t="shared" si="7"/>
        <v>99.092396246693127</v>
      </c>
      <c r="U13" s="31">
        <v>26</v>
      </c>
      <c r="V13" s="31">
        <v>26</v>
      </c>
      <c r="W13" s="38">
        <v>1061</v>
      </c>
      <c r="X13" s="61">
        <v>2.0833333333333332E-2</v>
      </c>
      <c r="Y13" s="39">
        <f>X13+'[1]JAN-2019  -I'!Y13</f>
        <v>2.0833333333333332E-2</v>
      </c>
    </row>
    <row r="14" spans="1:25" s="66" customFormat="1" ht="58.5" customHeight="1" x14ac:dyDescent="0.2">
      <c r="A14" s="262" t="s">
        <v>15</v>
      </c>
      <c r="B14" s="262"/>
      <c r="C14" s="62">
        <f t="shared" ref="C14:I14" si="8">SUM(C8:C13)</f>
        <v>145</v>
      </c>
      <c r="D14" s="62">
        <f t="shared" si="8"/>
        <v>145</v>
      </c>
      <c r="E14" s="62">
        <f t="shared" si="8"/>
        <v>8761</v>
      </c>
      <c r="F14" s="63">
        <f t="shared" si="8"/>
        <v>24.768750000000001</v>
      </c>
      <c r="G14" s="63">
        <f>SUM(G8:G13)</f>
        <v>140.03402777777779</v>
      </c>
      <c r="H14" s="63">
        <f t="shared" si="8"/>
        <v>119.99930555555554</v>
      </c>
      <c r="I14" s="63">
        <f t="shared" si="8"/>
        <v>62.737499999999997</v>
      </c>
      <c r="J14" s="64">
        <f t="shared" ref="J14" si="9">H14+I14</f>
        <v>182.73680555555552</v>
      </c>
      <c r="K14" s="63">
        <f>SUM(K8:K13)</f>
        <v>870.05486111111099</v>
      </c>
      <c r="L14" s="63">
        <f>SUM(L8:L13)</f>
        <v>207.50555555555553</v>
      </c>
      <c r="M14" s="63">
        <f>L14/C14</f>
        <v>1.4310727969348658</v>
      </c>
      <c r="N14" s="63">
        <f>+((C14*24*30)-J14)/(C14*24*30)*100</f>
        <v>99.824964745636436</v>
      </c>
      <c r="O14" s="63">
        <f>+((C14*24*30)-L14)/(C14*24*30)*100</f>
        <v>99.801239889314601</v>
      </c>
      <c r="P14" s="65">
        <f t="shared" si="1"/>
        <v>1010.0888888888887</v>
      </c>
      <c r="Q14" s="63">
        <f>P14/C14</f>
        <v>6.9661302681992323</v>
      </c>
      <c r="R14" s="63">
        <f>+((C14*24*30)-K14)/(C14*24*30)*100</f>
        <v>99.166614117709656</v>
      </c>
      <c r="S14" s="63">
        <f>+((C14*24*30)-(G14+K14))*100/(C14*24*30)</f>
        <v>99.032481907194565</v>
      </c>
    </row>
    <row r="15" spans="1:25" s="67" customFormat="1" ht="132.75" customHeight="1" x14ac:dyDescent="0.2">
      <c r="A15" s="257" t="s">
        <v>44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X15" s="68"/>
    </row>
    <row r="16" spans="1:25" ht="96" customHeight="1" x14ac:dyDescent="0.2">
      <c r="A16" s="257" t="s">
        <v>240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</row>
    <row r="17" spans="5:12" ht="18.75" x14ac:dyDescent="0.2">
      <c r="E17" s="69"/>
    </row>
    <row r="18" spans="5:12" ht="18.75" x14ac:dyDescent="0.2">
      <c r="E18" s="31"/>
    </row>
    <row r="22" spans="5:12" ht="20.25" x14ac:dyDescent="0.3">
      <c r="H22" s="70" t="s">
        <v>46</v>
      </c>
      <c r="I22" s="70">
        <v>98.259722222222209</v>
      </c>
      <c r="J22" s="70" t="s">
        <v>47</v>
      </c>
      <c r="K22" s="70" t="s">
        <v>48</v>
      </c>
      <c r="L22" s="71"/>
    </row>
    <row r="39" spans="11:19" x14ac:dyDescent="0.2">
      <c r="K39" s="28">
        <v>220</v>
      </c>
      <c r="Q39" s="28">
        <v>120</v>
      </c>
    </row>
    <row r="40" spans="11:19" x14ac:dyDescent="0.2">
      <c r="K40" s="28">
        <v>120</v>
      </c>
      <c r="Q40" s="28">
        <v>218</v>
      </c>
    </row>
    <row r="41" spans="11:19" x14ac:dyDescent="0.2">
      <c r="K41" s="28">
        <v>218</v>
      </c>
      <c r="Q41" s="28">
        <v>218</v>
      </c>
      <c r="S41" s="28">
        <v>235</v>
      </c>
    </row>
    <row r="42" spans="11:19" x14ac:dyDescent="0.2">
      <c r="K42" s="28">
        <v>218</v>
      </c>
      <c r="Q42" s="28">
        <v>194</v>
      </c>
      <c r="S42" s="28">
        <v>120</v>
      </c>
    </row>
    <row r="43" spans="11:19" x14ac:dyDescent="0.2">
      <c r="K43" s="28">
        <v>194</v>
      </c>
      <c r="M43" s="28">
        <v>602</v>
      </c>
      <c r="S43" s="28">
        <v>247</v>
      </c>
    </row>
    <row r="44" spans="11:19" x14ac:dyDescent="0.2">
      <c r="M44" s="28">
        <v>218</v>
      </c>
    </row>
    <row r="45" spans="11:19" x14ac:dyDescent="0.2">
      <c r="M45" s="28">
        <v>194</v>
      </c>
    </row>
    <row r="49" spans="9:9" x14ac:dyDescent="0.2">
      <c r="I49" s="28">
        <v>218</v>
      </c>
    </row>
    <row r="50" spans="9:9" x14ac:dyDescent="0.2">
      <c r="I50" s="28">
        <v>40</v>
      </c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76"/>
  <sheetViews>
    <sheetView view="pageBreakPreview" zoomScale="60" workbookViewId="0">
      <selection activeCell="K11" sqref="K11"/>
    </sheetView>
  </sheetViews>
  <sheetFormatPr defaultRowHeight="15.75" x14ac:dyDescent="0.25"/>
  <cols>
    <col min="1" max="1" width="4.140625" style="126" customWidth="1"/>
    <col min="2" max="2" width="20.85546875" style="127" customWidth="1"/>
    <col min="3" max="3" width="12.42578125" style="127" customWidth="1"/>
    <col min="4" max="4" width="8.7109375" style="127" customWidth="1"/>
    <col min="5" max="5" width="11.85546875" style="128" customWidth="1"/>
    <col min="6" max="6" width="13.5703125" style="129" customWidth="1"/>
    <col min="7" max="7" width="13.28515625" style="130" customWidth="1"/>
    <col min="8" max="9" width="15.7109375" style="130" customWidth="1"/>
    <col min="10" max="10" width="15.140625" style="127" customWidth="1"/>
    <col min="11" max="11" width="12.85546875" style="127" customWidth="1"/>
    <col min="12" max="12" width="15" style="127" customWidth="1"/>
    <col min="13" max="13" width="14.5703125" style="127" customWidth="1"/>
    <col min="14" max="14" width="14.140625" style="127" customWidth="1"/>
    <col min="15" max="15" width="15.28515625" style="127" customWidth="1"/>
    <col min="16" max="16" width="16.7109375" style="127" customWidth="1"/>
    <col min="17" max="17" width="15.5703125" style="127" customWidth="1"/>
    <col min="18" max="18" width="13.5703125" style="127" customWidth="1"/>
    <col min="19" max="19" width="14.140625" style="127" customWidth="1"/>
    <col min="20" max="20" width="9.140625" style="127"/>
    <col min="21" max="21" width="15.28515625" style="127" customWidth="1"/>
    <col min="22" max="22" width="13.42578125" style="127" bestFit="1" customWidth="1"/>
    <col min="23" max="257" width="9.140625" style="127"/>
    <col min="258" max="258" width="5.42578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5.42578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5.42578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5.42578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5.42578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5.42578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5.42578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5.42578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5.42578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5.42578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5.42578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5.42578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5.42578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5.42578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5.42578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5.42578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5.42578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5.42578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5.42578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5.42578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5.42578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5.42578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5.42578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5.42578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5.42578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5.42578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5.42578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5.42578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5.42578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5.42578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5.42578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5.42578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5.42578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5.42578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5.42578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5.42578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5.42578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5.42578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5.42578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5.42578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5.42578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5.42578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5.42578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5.42578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5.42578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5.42578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5.42578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5.42578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5.42578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5.42578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5.42578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5.42578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5.42578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5.42578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5.42578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5.42578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5.42578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5.42578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5.42578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5.42578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5.42578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5.42578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5.42578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1" s="73" customFormat="1" ht="39" customHeight="1" x14ac:dyDescent="0.3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21" s="73" customFormat="1" ht="23.25" x14ac:dyDescent="0.35">
      <c r="A2" s="264" t="s">
        <v>49</v>
      </c>
      <c r="B2" s="264"/>
      <c r="C2" s="264"/>
      <c r="D2" s="209"/>
      <c r="E2" s="75"/>
      <c r="F2" s="76"/>
      <c r="G2" s="77"/>
      <c r="H2" s="77"/>
      <c r="I2" s="77"/>
      <c r="J2" s="209"/>
      <c r="K2" s="209"/>
      <c r="L2" s="209"/>
      <c r="M2" s="209"/>
      <c r="N2" s="209"/>
      <c r="O2" s="209"/>
      <c r="P2" s="209"/>
      <c r="Q2" s="265"/>
      <c r="R2" s="265"/>
      <c r="S2" s="209"/>
    </row>
    <row r="3" spans="1:21" s="73" customFormat="1" ht="66.75" customHeight="1" x14ac:dyDescent="0.5">
      <c r="A3" s="266" t="s">
        <v>241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21" s="78" customFormat="1" ht="31.5" customHeight="1" x14ac:dyDescent="0.25">
      <c r="A4" s="268" t="s">
        <v>50</v>
      </c>
      <c r="B4" s="268" t="s">
        <v>51</v>
      </c>
      <c r="C4" s="268" t="s">
        <v>3</v>
      </c>
      <c r="D4" s="271" t="s">
        <v>4</v>
      </c>
      <c r="E4" s="272" t="s">
        <v>242</v>
      </c>
      <c r="F4" s="275" t="s">
        <v>243</v>
      </c>
      <c r="G4" s="272" t="s">
        <v>52</v>
      </c>
      <c r="H4" s="271" t="s">
        <v>244</v>
      </c>
      <c r="I4" s="271"/>
      <c r="J4" s="271"/>
      <c r="K4" s="280" t="s">
        <v>120</v>
      </c>
      <c r="L4" s="271" t="s">
        <v>239</v>
      </c>
      <c r="M4" s="271"/>
      <c r="N4" s="271"/>
      <c r="O4" s="271"/>
      <c r="P4" s="271" t="s">
        <v>5</v>
      </c>
      <c r="Q4" s="271"/>
      <c r="R4" s="271"/>
      <c r="S4" s="271"/>
    </row>
    <row r="5" spans="1:21" s="78" customFormat="1" ht="41.25" customHeight="1" x14ac:dyDescent="0.25">
      <c r="A5" s="269"/>
      <c r="B5" s="269"/>
      <c r="C5" s="269"/>
      <c r="D5" s="271"/>
      <c r="E5" s="273"/>
      <c r="F5" s="276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1" s="78" customFormat="1" ht="73.5" customHeight="1" x14ac:dyDescent="0.25">
      <c r="A6" s="270"/>
      <c r="B6" s="270"/>
      <c r="C6" s="270"/>
      <c r="D6" s="271"/>
      <c r="E6" s="274"/>
      <c r="F6" s="277"/>
      <c r="G6" s="274"/>
      <c r="H6" s="79" t="s">
        <v>53</v>
      </c>
      <c r="I6" s="79" t="s">
        <v>14</v>
      </c>
      <c r="J6" s="208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1" s="84" customFormat="1" ht="19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3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1" s="91" customFormat="1" ht="27.75" customHeight="1" x14ac:dyDescent="0.25">
      <c r="A8" s="85">
        <v>1</v>
      </c>
      <c r="B8" s="85" t="s">
        <v>54</v>
      </c>
      <c r="C8" s="86">
        <v>3</v>
      </c>
      <c r="D8" s="86">
        <v>3</v>
      </c>
      <c r="E8" s="40">
        <v>218</v>
      </c>
      <c r="F8" s="87">
        <v>6.9444444444444441E-3</v>
      </c>
      <c r="G8" s="87">
        <f>'AUG-2020 II '!G8+F8</f>
        <v>0.12569444444444444</v>
      </c>
      <c r="H8" s="87">
        <v>3.5590277777777781</v>
      </c>
      <c r="I8" s="87">
        <v>1.8125</v>
      </c>
      <c r="J8" s="88">
        <f>H8+I8</f>
        <v>5.3715277777777786</v>
      </c>
      <c r="K8" s="88">
        <f>'AUG-2020 II '!K8+J8</f>
        <v>29.993055555555561</v>
      </c>
      <c r="L8" s="89">
        <f t="shared" ref="L8:L47" si="0">F8+J8</f>
        <v>5.3784722222222232</v>
      </c>
      <c r="M8" s="89">
        <f t="shared" ref="M8:M48" si="1">L8/C8</f>
        <v>1.7928240740740744</v>
      </c>
      <c r="N8" s="89">
        <f>+((C8*24*30)-J8)/(C8*24*30)*100</f>
        <v>99.751318158436206</v>
      </c>
      <c r="O8" s="89">
        <f>+((C8*24*30)-L8)/(C8*24*30)*100</f>
        <v>99.750996656378604</v>
      </c>
      <c r="P8" s="90">
        <f>+G8+K8</f>
        <v>30.118750000000006</v>
      </c>
      <c r="Q8" s="89">
        <f t="shared" ref="Q8:Q48" si="2">P8/C8</f>
        <v>10.039583333333335</v>
      </c>
      <c r="R8" s="89">
        <f>+((C8*24*30)-K8)/(C8*24*30)*100</f>
        <v>98.611432613168716</v>
      </c>
      <c r="S8" s="89">
        <f>+((C8*24*30)-(G8+K8))*100/(C8*24*30)</f>
        <v>98.605613425925924</v>
      </c>
    </row>
    <row r="9" spans="1:21" s="91" customFormat="1" ht="27.75" customHeight="1" x14ac:dyDescent="0.25">
      <c r="A9" s="85">
        <v>2</v>
      </c>
      <c r="B9" s="85" t="s">
        <v>55</v>
      </c>
      <c r="C9" s="86">
        <v>1</v>
      </c>
      <c r="D9" s="86">
        <v>1</v>
      </c>
      <c r="E9" s="40">
        <v>45</v>
      </c>
      <c r="F9" s="87">
        <v>2.5694444444444447E-2</v>
      </c>
      <c r="G9" s="87">
        <f>'AUG-2020 II '!G9+F9</f>
        <v>0.33333333333333337</v>
      </c>
      <c r="H9" s="87">
        <v>0.68888888888888899</v>
      </c>
      <c r="I9" s="87">
        <v>0.51388888888888895</v>
      </c>
      <c r="J9" s="88">
        <f t="shared" ref="J9:J47" si="3">H9+I9</f>
        <v>1.2027777777777779</v>
      </c>
      <c r="K9" s="88">
        <f>'AUG-2020 II '!K9+J9</f>
        <v>8.594444444444445</v>
      </c>
      <c r="L9" s="89">
        <f t="shared" si="0"/>
        <v>1.2284722222222224</v>
      </c>
      <c r="M9" s="89">
        <f t="shared" si="1"/>
        <v>1.2284722222222224</v>
      </c>
      <c r="N9" s="89">
        <f t="shared" ref="N9:N47" si="4">+((C9*24*30)-J9)/(C9*24*30)*100</f>
        <v>99.832947530864203</v>
      </c>
      <c r="O9" s="89">
        <f t="shared" ref="O9:O47" si="5">+((C9*24*30)-L9)/(C9*24*30)*100</f>
        <v>99.829378858024697</v>
      </c>
      <c r="P9" s="90">
        <f t="shared" ref="P9:P47" si="6">+G9+K9</f>
        <v>8.9277777777777789</v>
      </c>
      <c r="Q9" s="89">
        <f t="shared" si="2"/>
        <v>8.9277777777777789</v>
      </c>
      <c r="R9" s="89">
        <f t="shared" ref="R9:R47" si="7">+((C9*24*30)-K9)/(C9*24*30)*100</f>
        <v>98.806327160493822</v>
      </c>
      <c r="S9" s="89">
        <f t="shared" ref="S9:S47" si="8">+((C9*24*30)-(G9+K9))*100/(C9*24*30)</f>
        <v>98.760030864197532</v>
      </c>
    </row>
    <row r="10" spans="1:21" s="128" customFormat="1" ht="27.75" customHeight="1" x14ac:dyDescent="0.25">
      <c r="A10" s="85">
        <v>3</v>
      </c>
      <c r="B10" s="131" t="s">
        <v>57</v>
      </c>
      <c r="C10" s="95">
        <v>3</v>
      </c>
      <c r="D10" s="95">
        <v>3</v>
      </c>
      <c r="E10" s="203">
        <v>279</v>
      </c>
      <c r="F10" s="93">
        <v>0.12916666666666668</v>
      </c>
      <c r="G10" s="87">
        <f>'AUG-2020 II '!G10+F10</f>
        <v>1.0611111111111111</v>
      </c>
      <c r="H10" s="93">
        <v>3.2256944444444446</v>
      </c>
      <c r="I10" s="93">
        <v>11.78125</v>
      </c>
      <c r="J10" s="88">
        <f t="shared" si="3"/>
        <v>15.006944444444445</v>
      </c>
      <c r="K10" s="88">
        <f>'AUG-2020 II '!K10+J10</f>
        <v>66.865277777777777</v>
      </c>
      <c r="L10" s="195">
        <f t="shared" si="0"/>
        <v>15.136111111111111</v>
      </c>
      <c r="M10" s="195">
        <f t="shared" si="1"/>
        <v>5.0453703703703701</v>
      </c>
      <c r="N10" s="89">
        <f t="shared" si="4"/>
        <v>99.305234053497955</v>
      </c>
      <c r="O10" s="89">
        <f t="shared" si="5"/>
        <v>99.299254115226347</v>
      </c>
      <c r="P10" s="196">
        <f t="shared" si="6"/>
        <v>67.926388888888894</v>
      </c>
      <c r="Q10" s="195">
        <f t="shared" si="2"/>
        <v>22.642129629629633</v>
      </c>
      <c r="R10" s="89">
        <f t="shared" si="7"/>
        <v>96.904385288065839</v>
      </c>
      <c r="S10" s="89">
        <f t="shared" si="8"/>
        <v>96.855259773662539</v>
      </c>
    </row>
    <row r="11" spans="1:21" s="91" customFormat="1" ht="27.75" customHeight="1" x14ac:dyDescent="0.25">
      <c r="A11" s="85">
        <v>4</v>
      </c>
      <c r="B11" s="85" t="s">
        <v>59</v>
      </c>
      <c r="C11" s="40">
        <v>2</v>
      </c>
      <c r="D11" s="86">
        <v>2</v>
      </c>
      <c r="E11" s="95">
        <v>131</v>
      </c>
      <c r="F11" s="94">
        <v>0</v>
      </c>
      <c r="G11" s="87">
        <f>'AUG-2020 II '!G11+F11</f>
        <v>2.2388888888888889</v>
      </c>
      <c r="H11" s="94">
        <v>0.66666666666666663</v>
      </c>
      <c r="I11" s="94">
        <v>0.625</v>
      </c>
      <c r="J11" s="88">
        <f t="shared" si="3"/>
        <v>1.2916666666666665</v>
      </c>
      <c r="K11" s="88">
        <f>'AUG-2020 II '!K11+J11</f>
        <v>48.477777777777774</v>
      </c>
      <c r="L11" s="89">
        <f t="shared" si="0"/>
        <v>1.2916666666666665</v>
      </c>
      <c r="M11" s="89">
        <f t="shared" si="1"/>
        <v>0.64583333333333326</v>
      </c>
      <c r="N11" s="89">
        <f t="shared" si="4"/>
        <v>99.910300925925924</v>
      </c>
      <c r="O11" s="89">
        <f t="shared" si="5"/>
        <v>99.910300925925924</v>
      </c>
      <c r="P11" s="90">
        <f t="shared" si="6"/>
        <v>50.716666666666661</v>
      </c>
      <c r="Q11" s="89">
        <f t="shared" si="2"/>
        <v>25.358333333333331</v>
      </c>
      <c r="R11" s="89">
        <f t="shared" si="7"/>
        <v>96.633487654320987</v>
      </c>
      <c r="S11" s="89">
        <f t="shared" si="8"/>
        <v>96.478009259259267</v>
      </c>
      <c r="U11" s="96"/>
    </row>
    <row r="12" spans="1:21" s="91" customFormat="1" ht="27.75" customHeight="1" x14ac:dyDescent="0.25">
      <c r="A12" s="85">
        <v>5</v>
      </c>
      <c r="B12" s="85" t="s">
        <v>60</v>
      </c>
      <c r="C12" s="40">
        <v>4</v>
      </c>
      <c r="D12" s="86">
        <v>4</v>
      </c>
      <c r="E12" s="95">
        <v>161</v>
      </c>
      <c r="F12" s="94">
        <v>0</v>
      </c>
      <c r="G12" s="87">
        <f>'AUG-2020 II '!G12+F12</f>
        <v>0.23402777777777778</v>
      </c>
      <c r="H12" s="94">
        <v>2.8166666666666664</v>
      </c>
      <c r="I12" s="94">
        <v>1.7604166666666667</v>
      </c>
      <c r="J12" s="88">
        <f t="shared" si="3"/>
        <v>4.5770833333333334</v>
      </c>
      <c r="K12" s="88">
        <f>'AUG-2020 II '!K12+J12</f>
        <v>66.245138888888889</v>
      </c>
      <c r="L12" s="89">
        <f t="shared" si="0"/>
        <v>4.5770833333333334</v>
      </c>
      <c r="M12" s="89">
        <f t="shared" si="1"/>
        <v>1.1442708333333333</v>
      </c>
      <c r="N12" s="89">
        <f t="shared" si="4"/>
        <v>99.841073495370381</v>
      </c>
      <c r="O12" s="89">
        <f t="shared" si="5"/>
        <v>99.841073495370381</v>
      </c>
      <c r="P12" s="90">
        <f t="shared" si="6"/>
        <v>66.479166666666671</v>
      </c>
      <c r="Q12" s="89">
        <f t="shared" si="2"/>
        <v>16.619791666666668</v>
      </c>
      <c r="R12" s="89">
        <f t="shared" si="7"/>
        <v>97.699821566358025</v>
      </c>
      <c r="S12" s="89">
        <f t="shared" si="8"/>
        <v>97.691695601851862</v>
      </c>
    </row>
    <row r="13" spans="1:21" s="91" customFormat="1" ht="27.75" customHeight="1" x14ac:dyDescent="0.25">
      <c r="A13" s="85">
        <v>6</v>
      </c>
      <c r="B13" s="85" t="s">
        <v>61</v>
      </c>
      <c r="C13" s="97">
        <v>2</v>
      </c>
      <c r="D13" s="97">
        <v>2</v>
      </c>
      <c r="E13" s="98">
        <v>96</v>
      </c>
      <c r="F13" s="94">
        <v>0.11319444444444444</v>
      </c>
      <c r="G13" s="87">
        <f>'AUG-2020 II '!G13+F13</f>
        <v>0.3520833333333333</v>
      </c>
      <c r="H13" s="94">
        <v>2.5020833333333332</v>
      </c>
      <c r="I13" s="94">
        <v>3.2263888888888892</v>
      </c>
      <c r="J13" s="88">
        <f t="shared" si="3"/>
        <v>5.7284722222222229</v>
      </c>
      <c r="K13" s="88">
        <f>'AUG-2020 II '!K13+J13</f>
        <v>27.870833333333334</v>
      </c>
      <c r="L13" s="89">
        <f t="shared" si="0"/>
        <v>5.8416666666666677</v>
      </c>
      <c r="M13" s="89">
        <f t="shared" si="1"/>
        <v>2.9208333333333338</v>
      </c>
      <c r="N13" s="89">
        <f t="shared" si="4"/>
        <v>99.602189429012341</v>
      </c>
      <c r="O13" s="89">
        <f t="shared" si="5"/>
        <v>99.594328703703709</v>
      </c>
      <c r="P13" s="90">
        <f t="shared" si="6"/>
        <v>28.222916666666666</v>
      </c>
      <c r="Q13" s="89">
        <f t="shared" si="2"/>
        <v>14.111458333333333</v>
      </c>
      <c r="R13" s="89">
        <f t="shared" si="7"/>
        <v>98.064525462962962</v>
      </c>
      <c r="S13" s="89">
        <f t="shared" si="8"/>
        <v>98.040075231481495</v>
      </c>
    </row>
    <row r="14" spans="1:21" s="91" customFormat="1" ht="27.75" customHeight="1" x14ac:dyDescent="0.25">
      <c r="A14" s="85">
        <v>7</v>
      </c>
      <c r="B14" s="85" t="s">
        <v>62</v>
      </c>
      <c r="C14" s="86">
        <v>2</v>
      </c>
      <c r="D14" s="86">
        <v>2</v>
      </c>
      <c r="E14" s="95">
        <v>261</v>
      </c>
      <c r="F14" s="94">
        <v>4.1666666666666664E-2</v>
      </c>
      <c r="G14" s="87">
        <f>'AUG-2020 II '!G14+F14</f>
        <v>0.48541666666666666</v>
      </c>
      <c r="H14" s="94">
        <v>2.2986111111111112</v>
      </c>
      <c r="I14" s="94">
        <v>1.0763888888888888</v>
      </c>
      <c r="J14" s="88">
        <f t="shared" si="3"/>
        <v>3.375</v>
      </c>
      <c r="K14" s="88">
        <f>'AUG-2020 II '!K14+J14</f>
        <v>36.442361111111111</v>
      </c>
      <c r="L14" s="89">
        <f t="shared" si="0"/>
        <v>3.4166666666666665</v>
      </c>
      <c r="M14" s="89">
        <f t="shared" si="1"/>
        <v>1.7083333333333333</v>
      </c>
      <c r="N14" s="89">
        <f t="shared" si="4"/>
        <v>99.765625</v>
      </c>
      <c r="O14" s="89">
        <f t="shared" si="5"/>
        <v>99.762731481481481</v>
      </c>
      <c r="P14" s="90">
        <f t="shared" si="6"/>
        <v>36.927777777777777</v>
      </c>
      <c r="Q14" s="89">
        <f t="shared" si="2"/>
        <v>18.463888888888889</v>
      </c>
      <c r="R14" s="89">
        <f t="shared" si="7"/>
        <v>97.469280478395063</v>
      </c>
      <c r="S14" s="89">
        <f t="shared" si="8"/>
        <v>97.435570987654316</v>
      </c>
    </row>
    <row r="15" spans="1:21" s="91" customFormat="1" ht="27.75" customHeight="1" x14ac:dyDescent="0.25">
      <c r="A15" s="85">
        <v>8</v>
      </c>
      <c r="B15" s="85" t="s">
        <v>63</v>
      </c>
      <c r="C15" s="99">
        <v>1</v>
      </c>
      <c r="D15" s="99">
        <v>1</v>
      </c>
      <c r="E15" s="98">
        <v>24</v>
      </c>
      <c r="F15" s="94">
        <v>8.3333333333333329E-2</v>
      </c>
      <c r="G15" s="87">
        <f>'AUG-2020 II '!G15+F15</f>
        <v>0.33333333333333331</v>
      </c>
      <c r="H15" s="94">
        <v>0.23958333333333334</v>
      </c>
      <c r="I15" s="94">
        <v>0.84375</v>
      </c>
      <c r="J15" s="88">
        <f t="shared" si="3"/>
        <v>1.0833333333333333</v>
      </c>
      <c r="K15" s="88">
        <f>'AUG-2020 II '!K15+J15</f>
        <v>12.805555555555555</v>
      </c>
      <c r="L15" s="89">
        <f t="shared" si="0"/>
        <v>1.1666666666666665</v>
      </c>
      <c r="M15" s="89">
        <f t="shared" si="1"/>
        <v>1.1666666666666665</v>
      </c>
      <c r="N15" s="89">
        <f t="shared" si="4"/>
        <v>99.849537037037024</v>
      </c>
      <c r="O15" s="89">
        <f t="shared" si="5"/>
        <v>99.837962962962962</v>
      </c>
      <c r="P15" s="90">
        <f t="shared" si="6"/>
        <v>13.138888888888889</v>
      </c>
      <c r="Q15" s="89">
        <f t="shared" si="2"/>
        <v>13.138888888888889</v>
      </c>
      <c r="R15" s="89">
        <f t="shared" si="7"/>
        <v>98.221450617283949</v>
      </c>
      <c r="S15" s="89">
        <f t="shared" si="8"/>
        <v>98.175154320987659</v>
      </c>
    </row>
    <row r="16" spans="1:21" s="91" customFormat="1" ht="27.75" customHeight="1" x14ac:dyDescent="0.25">
      <c r="A16" s="85">
        <v>9</v>
      </c>
      <c r="B16" s="85" t="s">
        <v>64</v>
      </c>
      <c r="C16" s="99">
        <v>1</v>
      </c>
      <c r="D16" s="99">
        <v>1</v>
      </c>
      <c r="E16" s="98">
        <v>8</v>
      </c>
      <c r="F16" s="94">
        <v>0</v>
      </c>
      <c r="G16" s="87">
        <f>'AUG-2020 II '!G16+F16</f>
        <v>0.33333333333333331</v>
      </c>
      <c r="H16" s="94">
        <v>0</v>
      </c>
      <c r="I16" s="94">
        <v>0.72430555555555554</v>
      </c>
      <c r="J16" s="88">
        <f t="shared" si="3"/>
        <v>0.72430555555555554</v>
      </c>
      <c r="K16" s="88">
        <f>'AUG-2020 II '!K16+J16</f>
        <v>5.8958333333333339</v>
      </c>
      <c r="L16" s="89">
        <f t="shared" si="0"/>
        <v>0.72430555555555554</v>
      </c>
      <c r="M16" s="89">
        <f t="shared" si="1"/>
        <v>0.72430555555555554</v>
      </c>
      <c r="N16" s="89">
        <f t="shared" si="4"/>
        <v>99.899402006172835</v>
      </c>
      <c r="O16" s="89">
        <f t="shared" si="5"/>
        <v>99.899402006172835</v>
      </c>
      <c r="P16" s="90">
        <f t="shared" si="6"/>
        <v>6.229166666666667</v>
      </c>
      <c r="Q16" s="89">
        <f t="shared" si="2"/>
        <v>6.229166666666667</v>
      </c>
      <c r="R16" s="89">
        <f t="shared" si="7"/>
        <v>99.181134259259252</v>
      </c>
      <c r="S16" s="89">
        <f t="shared" si="8"/>
        <v>99.134837962962976</v>
      </c>
    </row>
    <row r="17" spans="1:19" s="91" customFormat="1" ht="27.75" customHeight="1" x14ac:dyDescent="0.25">
      <c r="A17" s="85">
        <v>10</v>
      </c>
      <c r="B17" s="85" t="s">
        <v>65</v>
      </c>
      <c r="C17" s="99">
        <v>1</v>
      </c>
      <c r="D17" s="99">
        <v>1</v>
      </c>
      <c r="E17" s="98">
        <v>31</v>
      </c>
      <c r="F17" s="94">
        <v>0.1875</v>
      </c>
      <c r="G17" s="87">
        <f>'AUG-2020 II '!G17+F17</f>
        <v>0.39930555555555558</v>
      </c>
      <c r="H17" s="94">
        <v>0.76388888888888884</v>
      </c>
      <c r="I17" s="94">
        <v>0.36805555555555558</v>
      </c>
      <c r="J17" s="88">
        <f t="shared" si="3"/>
        <v>1.1319444444444444</v>
      </c>
      <c r="K17" s="88">
        <f>'AUG-2020 II '!K17+J17</f>
        <v>8.8270833333333325</v>
      </c>
      <c r="L17" s="89">
        <f t="shared" si="0"/>
        <v>1.3194444444444444</v>
      </c>
      <c r="M17" s="89">
        <f t="shared" si="1"/>
        <v>1.3194444444444444</v>
      </c>
      <c r="N17" s="89">
        <f t="shared" si="4"/>
        <v>99.842785493827151</v>
      </c>
      <c r="O17" s="89">
        <f t="shared" si="5"/>
        <v>99.816743827160494</v>
      </c>
      <c r="P17" s="90">
        <f t="shared" si="6"/>
        <v>9.2263888888888879</v>
      </c>
      <c r="Q17" s="89">
        <f t="shared" si="2"/>
        <v>9.2263888888888879</v>
      </c>
      <c r="R17" s="89">
        <f t="shared" si="7"/>
        <v>98.774016203703695</v>
      </c>
      <c r="S17" s="89">
        <f t="shared" si="8"/>
        <v>98.71855709876543</v>
      </c>
    </row>
    <row r="18" spans="1:19" s="91" customFormat="1" ht="27.75" customHeight="1" x14ac:dyDescent="0.25">
      <c r="A18" s="85">
        <v>11</v>
      </c>
      <c r="B18" s="85" t="s">
        <v>66</v>
      </c>
      <c r="C18" s="99">
        <v>1</v>
      </c>
      <c r="D18" s="99">
        <v>1</v>
      </c>
      <c r="E18" s="98">
        <v>44</v>
      </c>
      <c r="F18" s="94">
        <v>0.19097222222222221</v>
      </c>
      <c r="G18" s="87">
        <f>'AUG-2020 II '!G18+F18</f>
        <v>1.1319444444444444</v>
      </c>
      <c r="H18" s="94">
        <v>0.64236111111111105</v>
      </c>
      <c r="I18" s="94">
        <v>0.37847222222222227</v>
      </c>
      <c r="J18" s="88">
        <f t="shared" si="3"/>
        <v>1.0208333333333333</v>
      </c>
      <c r="K18" s="88">
        <f>'AUG-2020 II '!K18+J18</f>
        <v>10.513888888888889</v>
      </c>
      <c r="L18" s="89">
        <f t="shared" si="0"/>
        <v>1.2118055555555554</v>
      </c>
      <c r="M18" s="89">
        <f t="shared" si="1"/>
        <v>1.2118055555555554</v>
      </c>
      <c r="N18" s="89">
        <f t="shared" si="4"/>
        <v>99.858217592592595</v>
      </c>
      <c r="O18" s="89">
        <f t="shared" si="5"/>
        <v>99.831693672839506</v>
      </c>
      <c r="P18" s="90">
        <f t="shared" si="6"/>
        <v>11.645833333333334</v>
      </c>
      <c r="Q18" s="89">
        <f t="shared" si="2"/>
        <v>11.645833333333334</v>
      </c>
      <c r="R18" s="89">
        <f t="shared" si="7"/>
        <v>98.539737654320987</v>
      </c>
      <c r="S18" s="89">
        <f t="shared" si="8"/>
        <v>98.382523148148138</v>
      </c>
    </row>
    <row r="19" spans="1:19" s="91" customFormat="1" ht="27.75" customHeight="1" x14ac:dyDescent="0.25">
      <c r="A19" s="85">
        <v>12</v>
      </c>
      <c r="B19" s="85" t="s">
        <v>67</v>
      </c>
      <c r="C19" s="99">
        <v>5</v>
      </c>
      <c r="D19" s="99">
        <v>5</v>
      </c>
      <c r="E19" s="98">
        <v>193</v>
      </c>
      <c r="F19" s="94">
        <v>0.27083333333333331</v>
      </c>
      <c r="G19" s="87">
        <f>'AUG-2020 II '!G19+F19</f>
        <v>1.3055555555555554</v>
      </c>
      <c r="H19" s="94">
        <v>1.46875</v>
      </c>
      <c r="I19" s="94">
        <v>3.7777777777777781</v>
      </c>
      <c r="J19" s="88">
        <f t="shared" si="3"/>
        <v>5.2465277777777786</v>
      </c>
      <c r="K19" s="88">
        <f>'AUG-2020 II '!K19+J19</f>
        <v>19.517361111111111</v>
      </c>
      <c r="L19" s="89">
        <f t="shared" si="0"/>
        <v>5.5173611111111116</v>
      </c>
      <c r="M19" s="89">
        <f t="shared" si="1"/>
        <v>1.1034722222222224</v>
      </c>
      <c r="N19" s="89">
        <f t="shared" si="4"/>
        <v>99.854263117283949</v>
      </c>
      <c r="O19" s="89">
        <f t="shared" si="5"/>
        <v>99.846739969135797</v>
      </c>
      <c r="P19" s="90">
        <f t="shared" si="6"/>
        <v>20.822916666666664</v>
      </c>
      <c r="Q19" s="89">
        <f t="shared" si="2"/>
        <v>4.1645833333333329</v>
      </c>
      <c r="R19" s="89">
        <f t="shared" si="7"/>
        <v>99.457851080246911</v>
      </c>
      <c r="S19" s="89">
        <f t="shared" si="8"/>
        <v>99.421585648148152</v>
      </c>
    </row>
    <row r="20" spans="1:19" s="91" customFormat="1" ht="27.75" customHeight="1" x14ac:dyDescent="0.3">
      <c r="A20" s="85">
        <v>13</v>
      </c>
      <c r="B20" s="85" t="s">
        <v>68</v>
      </c>
      <c r="C20" s="100">
        <v>1</v>
      </c>
      <c r="D20" s="86">
        <v>1</v>
      </c>
      <c r="E20" s="92">
        <v>53</v>
      </c>
      <c r="F20" s="93">
        <v>0</v>
      </c>
      <c r="G20" s="87">
        <f>'AUG-2020 II '!G20+F20</f>
        <v>1.0833333333333333</v>
      </c>
      <c r="H20" s="93">
        <v>0.81736111111111109</v>
      </c>
      <c r="I20" s="93">
        <v>0.25069444444444444</v>
      </c>
      <c r="J20" s="88">
        <f t="shared" si="3"/>
        <v>1.0680555555555555</v>
      </c>
      <c r="K20" s="88">
        <f>'AUG-2020 II '!K20+J20</f>
        <v>25.352777777777778</v>
      </c>
      <c r="L20" s="89">
        <f t="shared" si="0"/>
        <v>1.0680555555555555</v>
      </c>
      <c r="M20" s="89">
        <f t="shared" si="1"/>
        <v>1.0680555555555555</v>
      </c>
      <c r="N20" s="89">
        <f t="shared" si="4"/>
        <v>99.851658950617278</v>
      </c>
      <c r="O20" s="89">
        <f t="shared" si="5"/>
        <v>99.851658950617278</v>
      </c>
      <c r="P20" s="90">
        <f t="shared" si="6"/>
        <v>26.43611111111111</v>
      </c>
      <c r="Q20" s="89">
        <f t="shared" si="2"/>
        <v>26.43611111111111</v>
      </c>
      <c r="R20" s="89">
        <f t="shared" si="7"/>
        <v>96.478780864197532</v>
      </c>
      <c r="S20" s="89">
        <f t="shared" si="8"/>
        <v>96.32831790123457</v>
      </c>
    </row>
    <row r="21" spans="1:19" s="91" customFormat="1" ht="27.75" customHeight="1" x14ac:dyDescent="0.3">
      <c r="A21" s="85">
        <v>14</v>
      </c>
      <c r="B21" s="85" t="s">
        <v>69</v>
      </c>
      <c r="C21" s="100">
        <v>1</v>
      </c>
      <c r="D21" s="86">
        <v>1</v>
      </c>
      <c r="E21" s="92">
        <v>54</v>
      </c>
      <c r="F21" s="93">
        <v>1.4583333333333332E-2</v>
      </c>
      <c r="G21" s="87">
        <f>'AUG-2020 II '!G21+F21</f>
        <v>1.3270833333333334</v>
      </c>
      <c r="H21" s="93">
        <v>0.72916666666666663</v>
      </c>
      <c r="I21" s="93">
        <v>0.44444444444444442</v>
      </c>
      <c r="J21" s="88">
        <f t="shared" si="3"/>
        <v>1.1736111111111112</v>
      </c>
      <c r="K21" s="88">
        <f>'AUG-2020 II '!K21+J21</f>
        <v>6.7986111111111107</v>
      </c>
      <c r="L21" s="89">
        <f t="shared" si="0"/>
        <v>1.1881944444444446</v>
      </c>
      <c r="M21" s="89">
        <f t="shared" si="1"/>
        <v>1.1881944444444446</v>
      </c>
      <c r="N21" s="89">
        <f t="shared" si="4"/>
        <v>99.836998456790127</v>
      </c>
      <c r="O21" s="89">
        <f t="shared" si="5"/>
        <v>99.834972993827165</v>
      </c>
      <c r="P21" s="90">
        <f t="shared" si="6"/>
        <v>8.125694444444445</v>
      </c>
      <c r="Q21" s="89">
        <f t="shared" si="2"/>
        <v>8.125694444444445</v>
      </c>
      <c r="R21" s="89">
        <f t="shared" si="7"/>
        <v>99.055748456790127</v>
      </c>
      <c r="S21" s="89">
        <f t="shared" si="8"/>
        <v>98.871431327160508</v>
      </c>
    </row>
    <row r="22" spans="1:19" s="91" customFormat="1" ht="27.75" customHeight="1" x14ac:dyDescent="0.3">
      <c r="A22" s="85">
        <v>15</v>
      </c>
      <c r="B22" s="85" t="s">
        <v>70</v>
      </c>
      <c r="C22" s="100">
        <v>2</v>
      </c>
      <c r="D22" s="86">
        <v>2</v>
      </c>
      <c r="E22" s="92">
        <v>189</v>
      </c>
      <c r="F22" s="93">
        <v>0.6479166666666667</v>
      </c>
      <c r="G22" s="87">
        <f>'AUG-2020 II '!G22+F22</f>
        <v>2.1291666666666664</v>
      </c>
      <c r="H22" s="93">
        <v>1.7458333333333333</v>
      </c>
      <c r="I22" s="93">
        <v>3.5548611111111108</v>
      </c>
      <c r="J22" s="88">
        <f t="shared" si="3"/>
        <v>5.3006944444444439</v>
      </c>
      <c r="K22" s="88">
        <f>'AUG-2020 II '!K22+J22</f>
        <v>13.293055555555554</v>
      </c>
      <c r="L22" s="89">
        <f t="shared" si="0"/>
        <v>5.9486111111111111</v>
      </c>
      <c r="M22" s="89">
        <f t="shared" si="1"/>
        <v>2.9743055555555555</v>
      </c>
      <c r="N22" s="89">
        <f t="shared" si="4"/>
        <v>99.631896219135811</v>
      </c>
      <c r="O22" s="89">
        <f t="shared" si="5"/>
        <v>99.586902006172835</v>
      </c>
      <c r="P22" s="90">
        <f t="shared" si="6"/>
        <v>15.422222222222221</v>
      </c>
      <c r="Q22" s="89">
        <f t="shared" si="2"/>
        <v>7.7111111111111104</v>
      </c>
      <c r="R22" s="89">
        <f t="shared" si="7"/>
        <v>99.076871141975303</v>
      </c>
      <c r="S22" s="89">
        <f t="shared" si="8"/>
        <v>98.929012345679013</v>
      </c>
    </row>
    <row r="23" spans="1:19" s="91" customFormat="1" ht="27.75" customHeight="1" x14ac:dyDescent="0.25">
      <c r="A23" s="85">
        <v>16</v>
      </c>
      <c r="B23" s="85" t="s">
        <v>71</v>
      </c>
      <c r="C23" s="31">
        <v>4</v>
      </c>
      <c r="D23" s="86">
        <v>4</v>
      </c>
      <c r="E23" s="101">
        <v>101</v>
      </c>
      <c r="F23" s="102">
        <v>0.6</v>
      </c>
      <c r="G23" s="87">
        <f>'AUG-2020 II '!G23+F23</f>
        <v>2.5000000000000004</v>
      </c>
      <c r="H23" s="102">
        <v>0.81</v>
      </c>
      <c r="I23" s="102">
        <v>1.1000000000000001</v>
      </c>
      <c r="J23" s="88">
        <f t="shared" si="3"/>
        <v>1.9100000000000001</v>
      </c>
      <c r="K23" s="88">
        <f>'AUG-2020 II '!K23+J23</f>
        <v>17.65013888888889</v>
      </c>
      <c r="L23" s="89">
        <f t="shared" si="0"/>
        <v>2.5100000000000002</v>
      </c>
      <c r="M23" s="89">
        <f t="shared" si="1"/>
        <v>0.62750000000000006</v>
      </c>
      <c r="N23" s="89">
        <f t="shared" si="4"/>
        <v>99.933680555555554</v>
      </c>
      <c r="O23" s="89">
        <f t="shared" si="5"/>
        <v>99.912847222222211</v>
      </c>
      <c r="P23" s="90">
        <f t="shared" si="6"/>
        <v>20.15013888888889</v>
      </c>
      <c r="Q23" s="89">
        <f t="shared" si="2"/>
        <v>5.0375347222222224</v>
      </c>
      <c r="R23" s="89">
        <f t="shared" si="7"/>
        <v>99.387147955246917</v>
      </c>
      <c r="S23" s="89">
        <f t="shared" si="8"/>
        <v>99.30034239969136</v>
      </c>
    </row>
    <row r="24" spans="1:19" s="91" customFormat="1" ht="27.75" customHeight="1" x14ac:dyDescent="0.25">
      <c r="A24" s="85">
        <v>17</v>
      </c>
      <c r="B24" s="85" t="s">
        <v>72</v>
      </c>
      <c r="C24" s="40">
        <v>2</v>
      </c>
      <c r="D24" s="86">
        <v>2</v>
      </c>
      <c r="E24" s="101">
        <v>66</v>
      </c>
      <c r="F24" s="102">
        <v>0.4</v>
      </c>
      <c r="G24" s="87">
        <f>'AUG-2020 II '!G24+F24</f>
        <v>1.6369444444444445</v>
      </c>
      <c r="H24" s="102">
        <v>0.54</v>
      </c>
      <c r="I24" s="102">
        <v>0.9</v>
      </c>
      <c r="J24" s="88">
        <f t="shared" si="3"/>
        <v>1.44</v>
      </c>
      <c r="K24" s="88">
        <f>'AUG-2020 II '!K24+J24</f>
        <v>6.9819444444444443</v>
      </c>
      <c r="L24" s="89">
        <f t="shared" si="0"/>
        <v>1.8399999999999999</v>
      </c>
      <c r="M24" s="89">
        <f t="shared" si="1"/>
        <v>0.91999999999999993</v>
      </c>
      <c r="N24" s="89">
        <f t="shared" si="4"/>
        <v>99.9</v>
      </c>
      <c r="O24" s="89">
        <f t="shared" si="5"/>
        <v>99.872222222222234</v>
      </c>
      <c r="P24" s="90">
        <f t="shared" si="6"/>
        <v>8.6188888888888897</v>
      </c>
      <c r="Q24" s="89">
        <f t="shared" si="2"/>
        <v>4.3094444444444449</v>
      </c>
      <c r="R24" s="89">
        <f t="shared" si="7"/>
        <v>99.515142746913583</v>
      </c>
      <c r="S24" s="89">
        <f t="shared" si="8"/>
        <v>99.401466049382705</v>
      </c>
    </row>
    <row r="25" spans="1:19" s="91" customFormat="1" ht="27.75" customHeight="1" x14ac:dyDescent="0.25">
      <c r="A25" s="85">
        <v>18</v>
      </c>
      <c r="B25" s="85" t="s">
        <v>73</v>
      </c>
      <c r="C25" s="31">
        <v>6</v>
      </c>
      <c r="D25" s="86">
        <v>6</v>
      </c>
      <c r="E25" s="95">
        <v>117</v>
      </c>
      <c r="F25" s="102">
        <v>0.8</v>
      </c>
      <c r="G25" s="87">
        <f>'AUG-2020 II '!G25+F25</f>
        <v>1.7469444444444444</v>
      </c>
      <c r="H25" s="102">
        <v>0.97</v>
      </c>
      <c r="I25" s="102">
        <v>1.3</v>
      </c>
      <c r="J25" s="88">
        <f t="shared" si="3"/>
        <v>2.27</v>
      </c>
      <c r="K25" s="88">
        <f>'AUG-2020 II '!K25+J25</f>
        <v>6.8994444444444447</v>
      </c>
      <c r="L25" s="89">
        <f t="shared" si="0"/>
        <v>3.0700000000000003</v>
      </c>
      <c r="M25" s="89">
        <f t="shared" si="1"/>
        <v>0.51166666666666671</v>
      </c>
      <c r="N25" s="89">
        <f t="shared" si="4"/>
        <v>99.947453703703687</v>
      </c>
      <c r="O25" s="89">
        <f t="shared" si="5"/>
        <v>99.928935185185196</v>
      </c>
      <c r="P25" s="90">
        <f t="shared" si="6"/>
        <v>8.6463888888888896</v>
      </c>
      <c r="Q25" s="89">
        <f t="shared" si="2"/>
        <v>1.4410648148148149</v>
      </c>
      <c r="R25" s="89">
        <f t="shared" si="7"/>
        <v>99.840290637860079</v>
      </c>
      <c r="S25" s="89">
        <f t="shared" si="8"/>
        <v>99.799852109053489</v>
      </c>
    </row>
    <row r="26" spans="1:19" s="91" customFormat="1" ht="27.75" customHeight="1" x14ac:dyDescent="0.25">
      <c r="A26" s="85">
        <v>19</v>
      </c>
      <c r="B26" s="85" t="s">
        <v>74</v>
      </c>
      <c r="C26" s="31">
        <v>5</v>
      </c>
      <c r="D26" s="31">
        <v>5</v>
      </c>
      <c r="E26" s="40">
        <v>162</v>
      </c>
      <c r="F26" s="103">
        <v>0.19444444444444445</v>
      </c>
      <c r="G26" s="87">
        <f>'AUG-2020 II '!G26+F26</f>
        <v>1.6930555555555555</v>
      </c>
      <c r="H26" s="103">
        <v>1.7118055555555556</v>
      </c>
      <c r="I26" s="103">
        <v>2.1597222222222223</v>
      </c>
      <c r="J26" s="88">
        <f t="shared" si="3"/>
        <v>3.8715277777777777</v>
      </c>
      <c r="K26" s="88">
        <f>'AUG-2020 II '!K26+J26</f>
        <v>13.970416666666669</v>
      </c>
      <c r="L26" s="89">
        <f t="shared" si="0"/>
        <v>4.0659722222222223</v>
      </c>
      <c r="M26" s="89">
        <f t="shared" si="1"/>
        <v>0.81319444444444444</v>
      </c>
      <c r="N26" s="89">
        <f t="shared" si="4"/>
        <v>99.892457561728392</v>
      </c>
      <c r="O26" s="89">
        <f t="shared" si="5"/>
        <v>99.887056327160494</v>
      </c>
      <c r="P26" s="90">
        <f t="shared" si="6"/>
        <v>15.663472222222225</v>
      </c>
      <c r="Q26" s="89">
        <f t="shared" si="2"/>
        <v>3.1326944444444451</v>
      </c>
      <c r="R26" s="89">
        <f t="shared" si="7"/>
        <v>99.611932870370381</v>
      </c>
      <c r="S26" s="89">
        <f t="shared" si="8"/>
        <v>99.56490354938272</v>
      </c>
    </row>
    <row r="27" spans="1:19" s="91" customFormat="1" ht="27.75" customHeight="1" x14ac:dyDescent="0.25">
      <c r="A27" s="85">
        <v>20</v>
      </c>
      <c r="B27" s="85" t="s">
        <v>75</v>
      </c>
      <c r="C27" s="31">
        <v>2</v>
      </c>
      <c r="D27" s="32">
        <v>2</v>
      </c>
      <c r="E27" s="41">
        <v>241</v>
      </c>
      <c r="F27" s="104">
        <v>0.33680555555555558</v>
      </c>
      <c r="G27" s="87">
        <f>'AUG-2020 II '!G27+F27</f>
        <v>1.2590277777777779</v>
      </c>
      <c r="H27" s="104">
        <v>0</v>
      </c>
      <c r="I27" s="104">
        <v>3.3840277777777779</v>
      </c>
      <c r="J27" s="88">
        <f t="shared" si="3"/>
        <v>3.3840277777777779</v>
      </c>
      <c r="K27" s="88">
        <f>'AUG-2020 II '!K27+J27</f>
        <v>31.336111111111112</v>
      </c>
      <c r="L27" s="89">
        <f t="shared" si="0"/>
        <v>3.7208333333333332</v>
      </c>
      <c r="M27" s="89">
        <f t="shared" si="1"/>
        <v>1.8604166666666666</v>
      </c>
      <c r="N27" s="89">
        <f t="shared" si="4"/>
        <v>99.764998070987644</v>
      </c>
      <c r="O27" s="89">
        <f t="shared" si="5"/>
        <v>99.741608796296305</v>
      </c>
      <c r="P27" s="90">
        <f t="shared" si="6"/>
        <v>32.59513888888889</v>
      </c>
      <c r="Q27" s="89">
        <f t="shared" si="2"/>
        <v>16.297569444444445</v>
      </c>
      <c r="R27" s="89">
        <f t="shared" si="7"/>
        <v>97.823881172839506</v>
      </c>
      <c r="S27" s="89">
        <f t="shared" si="8"/>
        <v>97.736448688271608</v>
      </c>
    </row>
    <row r="28" spans="1:19" s="91" customFormat="1" ht="27.75" customHeight="1" x14ac:dyDescent="0.25">
      <c r="A28" s="85">
        <v>21</v>
      </c>
      <c r="B28" s="85" t="s">
        <v>76</v>
      </c>
      <c r="C28" s="86">
        <v>1</v>
      </c>
      <c r="D28" s="32">
        <v>1</v>
      </c>
      <c r="E28" s="41">
        <v>119</v>
      </c>
      <c r="F28" s="104">
        <v>0</v>
      </c>
      <c r="G28" s="87">
        <f>'AUG-2020 II '!G28+F28</f>
        <v>0.58472222222222225</v>
      </c>
      <c r="H28" s="104">
        <v>0.99722222222222223</v>
      </c>
      <c r="I28" s="104">
        <v>0.39930555555555558</v>
      </c>
      <c r="J28" s="88">
        <f t="shared" si="3"/>
        <v>1.3965277777777778</v>
      </c>
      <c r="K28" s="88">
        <f>'AUG-2020 II '!K28+J28</f>
        <v>13.59861111111111</v>
      </c>
      <c r="L28" s="89">
        <f t="shared" si="0"/>
        <v>1.3965277777777778</v>
      </c>
      <c r="M28" s="89">
        <f t="shared" si="1"/>
        <v>1.3965277777777778</v>
      </c>
      <c r="N28" s="89">
        <f t="shared" si="4"/>
        <v>99.806037808641975</v>
      </c>
      <c r="O28" s="89">
        <f t="shared" si="5"/>
        <v>99.806037808641975</v>
      </c>
      <c r="P28" s="90">
        <f t="shared" si="6"/>
        <v>14.183333333333332</v>
      </c>
      <c r="Q28" s="89">
        <f t="shared" si="2"/>
        <v>14.183333333333332</v>
      </c>
      <c r="R28" s="89">
        <f t="shared" si="7"/>
        <v>98.11130401234567</v>
      </c>
      <c r="S28" s="89">
        <f t="shared" si="8"/>
        <v>98.030092592592595</v>
      </c>
    </row>
    <row r="29" spans="1:19" s="91" customFormat="1" ht="27.75" customHeight="1" x14ac:dyDescent="0.25">
      <c r="A29" s="85">
        <v>22</v>
      </c>
      <c r="B29" s="85" t="s">
        <v>77</v>
      </c>
      <c r="C29" s="86">
        <v>2</v>
      </c>
      <c r="D29" s="32">
        <v>2</v>
      </c>
      <c r="E29" s="41">
        <v>136</v>
      </c>
      <c r="F29" s="104">
        <v>0.375</v>
      </c>
      <c r="G29" s="87">
        <f>'AUG-2020 II '!G29+F29</f>
        <v>1.71875</v>
      </c>
      <c r="H29" s="104">
        <v>1.2256944444444444</v>
      </c>
      <c r="I29" s="104">
        <v>0.86805555555555547</v>
      </c>
      <c r="J29" s="88">
        <f t="shared" si="3"/>
        <v>2.09375</v>
      </c>
      <c r="K29" s="88">
        <f>'AUG-2020 II '!K29+J29</f>
        <v>13.290277777777778</v>
      </c>
      <c r="L29" s="89">
        <f t="shared" si="0"/>
        <v>2.46875</v>
      </c>
      <c r="M29" s="89">
        <f t="shared" si="1"/>
        <v>1.234375</v>
      </c>
      <c r="N29" s="89">
        <f t="shared" si="4"/>
        <v>99.854600694444443</v>
      </c>
      <c r="O29" s="89">
        <f t="shared" si="5"/>
        <v>99.828559027777771</v>
      </c>
      <c r="P29" s="90">
        <f t="shared" si="6"/>
        <v>15.009027777777778</v>
      </c>
      <c r="Q29" s="89">
        <f t="shared" si="2"/>
        <v>7.5045138888888889</v>
      </c>
      <c r="R29" s="89">
        <f t="shared" si="7"/>
        <v>99.077064043209873</v>
      </c>
      <c r="S29" s="89">
        <f t="shared" si="8"/>
        <v>98.957706404320987</v>
      </c>
    </row>
    <row r="30" spans="1:19" s="91" customFormat="1" ht="27.75" customHeight="1" x14ac:dyDescent="0.25">
      <c r="A30" s="85">
        <v>23</v>
      </c>
      <c r="B30" s="85" t="s">
        <v>78</v>
      </c>
      <c r="C30" s="86">
        <v>1</v>
      </c>
      <c r="D30" s="40">
        <v>1</v>
      </c>
      <c r="E30" s="40">
        <v>146</v>
      </c>
      <c r="F30" s="103">
        <v>0.10069444444444443</v>
      </c>
      <c r="G30" s="87">
        <f>'AUG-2020 II '!G30+F30</f>
        <v>0.93611111111111112</v>
      </c>
      <c r="H30" s="103">
        <v>1.1048611111111111</v>
      </c>
      <c r="I30" s="103">
        <v>0.5625</v>
      </c>
      <c r="J30" s="88">
        <f t="shared" si="3"/>
        <v>1.6673611111111111</v>
      </c>
      <c r="K30" s="88">
        <f>'AUG-2020 II '!K30+J30</f>
        <v>14.113888888888889</v>
      </c>
      <c r="L30" s="89">
        <f t="shared" si="0"/>
        <v>1.7680555555555555</v>
      </c>
      <c r="M30" s="89">
        <f t="shared" si="1"/>
        <v>1.7680555555555555</v>
      </c>
      <c r="N30" s="89">
        <f t="shared" si="4"/>
        <v>99.768422067901241</v>
      </c>
      <c r="O30" s="89">
        <f t="shared" si="5"/>
        <v>99.754436728395063</v>
      </c>
      <c r="P30" s="90">
        <f t="shared" si="6"/>
        <v>15.05</v>
      </c>
      <c r="Q30" s="89">
        <f t="shared" si="2"/>
        <v>15.05</v>
      </c>
      <c r="R30" s="89">
        <f t="shared" si="7"/>
        <v>98.039737654320973</v>
      </c>
      <c r="S30" s="89">
        <f t="shared" si="8"/>
        <v>97.909722222222229</v>
      </c>
    </row>
    <row r="31" spans="1:19" s="91" customFormat="1" ht="27.75" customHeight="1" x14ac:dyDescent="0.25">
      <c r="A31" s="85">
        <v>24</v>
      </c>
      <c r="B31" s="85" t="s">
        <v>79</v>
      </c>
      <c r="C31" s="86">
        <v>4</v>
      </c>
      <c r="D31" s="86">
        <v>4</v>
      </c>
      <c r="E31" s="95">
        <v>473</v>
      </c>
      <c r="F31" s="105">
        <v>0</v>
      </c>
      <c r="G31" s="87">
        <f>'AUG-2020 II '!G31+F31</f>
        <v>0.56111111111111145</v>
      </c>
      <c r="H31" s="105">
        <v>5.9548611111111107</v>
      </c>
      <c r="I31" s="105">
        <v>4.354166666666667</v>
      </c>
      <c r="J31" s="88">
        <f t="shared" si="3"/>
        <v>10.309027777777779</v>
      </c>
      <c r="K31" s="88">
        <f>'AUG-2020 II '!K31+J31</f>
        <v>31.670833333333334</v>
      </c>
      <c r="L31" s="89">
        <f t="shared" si="0"/>
        <v>10.309027777777779</v>
      </c>
      <c r="M31" s="89">
        <f t="shared" si="1"/>
        <v>2.5772569444444446</v>
      </c>
      <c r="N31" s="89">
        <f t="shared" si="4"/>
        <v>99.642047646604937</v>
      </c>
      <c r="O31" s="89">
        <f t="shared" si="5"/>
        <v>99.642047646604937</v>
      </c>
      <c r="P31" s="90">
        <f t="shared" si="6"/>
        <v>32.231944444444444</v>
      </c>
      <c r="Q31" s="89">
        <f t="shared" si="2"/>
        <v>8.0579861111111111</v>
      </c>
      <c r="R31" s="89">
        <f t="shared" si="7"/>
        <v>98.900318287037052</v>
      </c>
      <c r="S31" s="89">
        <f t="shared" si="8"/>
        <v>98.880835262345684</v>
      </c>
    </row>
    <row r="32" spans="1:19" s="91" customFormat="1" ht="27.75" customHeight="1" x14ac:dyDescent="0.25">
      <c r="A32" s="85">
        <v>25</v>
      </c>
      <c r="B32" s="85" t="s">
        <v>80</v>
      </c>
      <c r="C32" s="86">
        <v>3</v>
      </c>
      <c r="D32" s="86">
        <v>3</v>
      </c>
      <c r="E32" s="95">
        <v>435</v>
      </c>
      <c r="F32" s="105">
        <v>0.63194444444444442</v>
      </c>
      <c r="G32" s="87">
        <f>'AUG-2020 II '!G32+F32</f>
        <v>1.59375</v>
      </c>
      <c r="H32" s="105">
        <v>6.8381944444444445</v>
      </c>
      <c r="I32" s="105">
        <v>3.2979166666666666</v>
      </c>
      <c r="J32" s="88">
        <f t="shared" si="3"/>
        <v>10.136111111111111</v>
      </c>
      <c r="K32" s="88">
        <f>'AUG-2020 II '!K32+J32</f>
        <v>52.659606481481482</v>
      </c>
      <c r="L32" s="89">
        <f t="shared" si="0"/>
        <v>10.768055555555556</v>
      </c>
      <c r="M32" s="89">
        <f t="shared" si="1"/>
        <v>3.5893518518518519</v>
      </c>
      <c r="N32" s="89">
        <f t="shared" si="4"/>
        <v>99.530735596707828</v>
      </c>
      <c r="O32" s="89">
        <f t="shared" si="5"/>
        <v>99.501478909465007</v>
      </c>
      <c r="P32" s="90">
        <f t="shared" si="6"/>
        <v>54.253356481481482</v>
      </c>
      <c r="Q32" s="89">
        <f t="shared" si="2"/>
        <v>18.084452160493829</v>
      </c>
      <c r="R32" s="89">
        <f t="shared" si="7"/>
        <v>97.562055255486953</v>
      </c>
      <c r="S32" s="89">
        <f t="shared" si="8"/>
        <v>97.488270533264739</v>
      </c>
    </row>
    <row r="33" spans="1:19" s="91" customFormat="1" ht="27.75" customHeight="1" x14ac:dyDescent="0.25">
      <c r="A33" s="85">
        <v>26</v>
      </c>
      <c r="B33" s="106" t="s">
        <v>81</v>
      </c>
      <c r="C33" s="31">
        <v>3</v>
      </c>
      <c r="D33" s="107">
        <v>3</v>
      </c>
      <c r="E33" s="108">
        <v>157</v>
      </c>
      <c r="F33" s="109">
        <v>0</v>
      </c>
      <c r="G33" s="87">
        <f>'AUG-2020 II '!G33+F33</f>
        <v>0</v>
      </c>
      <c r="H33" s="94">
        <v>1.1041666666666667</v>
      </c>
      <c r="I33" s="94">
        <v>2.0208333333333335</v>
      </c>
      <c r="J33" s="88">
        <f t="shared" si="3"/>
        <v>3.125</v>
      </c>
      <c r="K33" s="88">
        <f>'AUG-2020 II '!K33+J33</f>
        <v>36.243055555555557</v>
      </c>
      <c r="L33" s="89">
        <f t="shared" si="0"/>
        <v>3.125</v>
      </c>
      <c r="M33" s="89">
        <f t="shared" si="1"/>
        <v>1.0416666666666667</v>
      </c>
      <c r="N33" s="89">
        <f t="shared" si="4"/>
        <v>99.855324074074076</v>
      </c>
      <c r="O33" s="89">
        <f t="shared" si="5"/>
        <v>99.855324074074076</v>
      </c>
      <c r="P33" s="90">
        <f t="shared" si="6"/>
        <v>36.243055555555557</v>
      </c>
      <c r="Q33" s="89">
        <f t="shared" si="2"/>
        <v>12.081018518518519</v>
      </c>
      <c r="R33" s="89">
        <f t="shared" si="7"/>
        <v>98.322080761316869</v>
      </c>
      <c r="S33" s="89">
        <f t="shared" si="8"/>
        <v>98.322080761316869</v>
      </c>
    </row>
    <row r="34" spans="1:19" s="91" customFormat="1" ht="27.75" customHeight="1" x14ac:dyDescent="0.25">
      <c r="A34" s="85">
        <v>27</v>
      </c>
      <c r="B34" s="85" t="s">
        <v>82</v>
      </c>
      <c r="C34" s="31">
        <v>2</v>
      </c>
      <c r="D34" s="86">
        <v>2</v>
      </c>
      <c r="E34" s="95">
        <v>185</v>
      </c>
      <c r="F34" s="94">
        <v>0</v>
      </c>
      <c r="G34" s="87">
        <f>'AUG-2020 II '!G34+F34</f>
        <v>0</v>
      </c>
      <c r="H34" s="94">
        <v>1.4618055555555556</v>
      </c>
      <c r="I34" s="94">
        <v>1.8854166666666667</v>
      </c>
      <c r="J34" s="88">
        <f t="shared" si="3"/>
        <v>3.3472222222222223</v>
      </c>
      <c r="K34" s="88">
        <f>'AUG-2020 II '!K34+J34</f>
        <v>55.59097222222222</v>
      </c>
      <c r="L34" s="89">
        <f t="shared" si="0"/>
        <v>3.3472222222222223</v>
      </c>
      <c r="M34" s="89">
        <f t="shared" si="1"/>
        <v>1.6736111111111112</v>
      </c>
      <c r="N34" s="89">
        <f t="shared" si="4"/>
        <v>99.767554012345684</v>
      </c>
      <c r="O34" s="89">
        <f t="shared" si="5"/>
        <v>99.767554012345684</v>
      </c>
      <c r="P34" s="90">
        <f t="shared" si="6"/>
        <v>55.59097222222222</v>
      </c>
      <c r="Q34" s="89">
        <f t="shared" si="2"/>
        <v>27.79548611111111</v>
      </c>
      <c r="R34" s="89">
        <f t="shared" si="7"/>
        <v>96.139515817901227</v>
      </c>
      <c r="S34" s="89">
        <f t="shared" si="8"/>
        <v>96.139515817901241</v>
      </c>
    </row>
    <row r="35" spans="1:19" s="91" customFormat="1" ht="27.75" customHeight="1" x14ac:dyDescent="0.25">
      <c r="A35" s="85">
        <v>28</v>
      </c>
      <c r="B35" s="85" t="s">
        <v>83</v>
      </c>
      <c r="C35" s="86">
        <v>6</v>
      </c>
      <c r="D35" s="86">
        <v>6</v>
      </c>
      <c r="E35" s="95">
        <v>265</v>
      </c>
      <c r="F35" s="94">
        <v>1.1777777777777778</v>
      </c>
      <c r="G35" s="87">
        <f>'AUG-2020 II '!G35+F35</f>
        <v>1.9902777777777778</v>
      </c>
      <c r="H35" s="94">
        <v>3.5847222222222221</v>
      </c>
      <c r="I35" s="94">
        <v>2.9187499999999997</v>
      </c>
      <c r="J35" s="88">
        <f t="shared" si="3"/>
        <v>6.5034722222222214</v>
      </c>
      <c r="K35" s="88">
        <f>'AUG-2020 II '!K35+J35</f>
        <v>104.15729166666665</v>
      </c>
      <c r="L35" s="89">
        <f t="shared" si="0"/>
        <v>7.6812499999999995</v>
      </c>
      <c r="M35" s="89">
        <f t="shared" si="1"/>
        <v>1.2802083333333332</v>
      </c>
      <c r="N35" s="89">
        <f t="shared" si="4"/>
        <v>99.849456661522623</v>
      </c>
      <c r="O35" s="89">
        <f t="shared" si="5"/>
        <v>99.822193287037038</v>
      </c>
      <c r="P35" s="90">
        <f t="shared" si="6"/>
        <v>106.14756944444443</v>
      </c>
      <c r="Q35" s="89">
        <f t="shared" si="2"/>
        <v>17.691261574074073</v>
      </c>
      <c r="R35" s="89">
        <f t="shared" si="7"/>
        <v>97.588951581790127</v>
      </c>
      <c r="S35" s="89">
        <f t="shared" si="8"/>
        <v>97.542880336934161</v>
      </c>
    </row>
    <row r="36" spans="1:19" s="91" customFormat="1" ht="27.75" customHeight="1" x14ac:dyDescent="0.25">
      <c r="A36" s="85">
        <v>29</v>
      </c>
      <c r="B36" s="85" t="s">
        <v>84</v>
      </c>
      <c r="C36" s="95">
        <v>11</v>
      </c>
      <c r="D36" s="86">
        <v>11</v>
      </c>
      <c r="E36" s="95">
        <v>567</v>
      </c>
      <c r="F36" s="94">
        <v>2.0833333333333332E-2</v>
      </c>
      <c r="G36" s="87">
        <f>'AUG-2020 II '!G36+F36</f>
        <v>0.3659722222222222</v>
      </c>
      <c r="H36" s="94">
        <v>6.2986111111111107</v>
      </c>
      <c r="I36" s="94">
        <v>5.2041666666666666</v>
      </c>
      <c r="J36" s="88">
        <f t="shared" si="3"/>
        <v>11.502777777777776</v>
      </c>
      <c r="K36" s="88">
        <f>'AUG-2020 II '!K36+J36</f>
        <v>47.722916666666677</v>
      </c>
      <c r="L36" s="89">
        <f t="shared" si="0"/>
        <v>11.52361111111111</v>
      </c>
      <c r="M36" s="89">
        <f t="shared" si="1"/>
        <v>1.04760101010101</v>
      </c>
      <c r="N36" s="89">
        <f t="shared" si="4"/>
        <v>99.854762906846233</v>
      </c>
      <c r="O36" s="89">
        <f t="shared" si="5"/>
        <v>99.854499859708199</v>
      </c>
      <c r="P36" s="90">
        <f t="shared" si="6"/>
        <v>48.088888888888903</v>
      </c>
      <c r="Q36" s="89">
        <f t="shared" si="2"/>
        <v>4.3717171717171732</v>
      </c>
      <c r="R36" s="89">
        <f t="shared" si="7"/>
        <v>99.397437920875419</v>
      </c>
      <c r="S36" s="89">
        <f t="shared" si="8"/>
        <v>99.392817059483733</v>
      </c>
    </row>
    <row r="37" spans="1:19" s="91" customFormat="1" ht="27.75" customHeight="1" x14ac:dyDescent="0.25">
      <c r="A37" s="85">
        <v>30</v>
      </c>
      <c r="B37" s="85" t="s">
        <v>85</v>
      </c>
      <c r="C37" s="86">
        <v>1</v>
      </c>
      <c r="D37" s="86">
        <v>1</v>
      </c>
      <c r="E37" s="95">
        <v>88</v>
      </c>
      <c r="F37" s="94">
        <v>0.12152777777777778</v>
      </c>
      <c r="G37" s="87">
        <f>'AUG-2020 II '!G37+F37</f>
        <v>0.26041666666666669</v>
      </c>
      <c r="H37" s="94">
        <v>1.1631944444444444</v>
      </c>
      <c r="I37" s="94">
        <v>0.18055555555555555</v>
      </c>
      <c r="J37" s="88">
        <f t="shared" si="3"/>
        <v>1.34375</v>
      </c>
      <c r="K37" s="88">
        <f>'AUG-2020 II '!K37+J37</f>
        <v>47.969444444444441</v>
      </c>
      <c r="L37" s="89">
        <f t="shared" si="0"/>
        <v>1.4652777777777777</v>
      </c>
      <c r="M37" s="89">
        <f t="shared" si="1"/>
        <v>1.4652777777777777</v>
      </c>
      <c r="N37" s="89">
        <f t="shared" si="4"/>
        <v>99.813368055555557</v>
      </c>
      <c r="O37" s="89">
        <f t="shared" si="5"/>
        <v>99.79648919753086</v>
      </c>
      <c r="P37" s="90">
        <f t="shared" si="6"/>
        <v>48.229861111111106</v>
      </c>
      <c r="Q37" s="89">
        <f t="shared" si="2"/>
        <v>48.229861111111106</v>
      </c>
      <c r="R37" s="89">
        <f t="shared" si="7"/>
        <v>93.337577160493822</v>
      </c>
      <c r="S37" s="89">
        <f t="shared" si="8"/>
        <v>93.301408179012341</v>
      </c>
    </row>
    <row r="38" spans="1:19" s="91" customFormat="1" ht="27.75" customHeight="1" x14ac:dyDescent="0.25">
      <c r="A38" s="85">
        <v>31</v>
      </c>
      <c r="B38" s="85" t="s">
        <v>86</v>
      </c>
      <c r="C38" s="40">
        <v>13</v>
      </c>
      <c r="D38" s="40">
        <v>13</v>
      </c>
      <c r="E38" s="40">
        <v>856</v>
      </c>
      <c r="F38" s="94">
        <v>9.6527777777777768E-2</v>
      </c>
      <c r="G38" s="87">
        <f>'AUG-2020 II '!G38+F38</f>
        <v>2.4513888888888888</v>
      </c>
      <c r="H38" s="94">
        <v>7.4020833333333336</v>
      </c>
      <c r="I38" s="94">
        <v>5.8423611111111109</v>
      </c>
      <c r="J38" s="88">
        <f t="shared" si="3"/>
        <v>13.244444444444444</v>
      </c>
      <c r="K38" s="88">
        <f>'AUG-2020 II '!K38+J38</f>
        <v>29.384027777777778</v>
      </c>
      <c r="L38" s="89">
        <f t="shared" si="0"/>
        <v>13.340972222222222</v>
      </c>
      <c r="M38" s="89">
        <f t="shared" si="1"/>
        <v>1.0262286324786325</v>
      </c>
      <c r="N38" s="89">
        <f t="shared" si="4"/>
        <v>99.858499525166195</v>
      </c>
      <c r="O38" s="89">
        <f t="shared" si="5"/>
        <v>99.857468245489073</v>
      </c>
      <c r="P38" s="90">
        <f t="shared" si="6"/>
        <v>31.835416666666667</v>
      </c>
      <c r="Q38" s="89">
        <f t="shared" si="2"/>
        <v>2.4488782051282052</v>
      </c>
      <c r="R38" s="89">
        <f t="shared" si="7"/>
        <v>99.686068079297243</v>
      </c>
      <c r="S38" s="89">
        <f t="shared" si="8"/>
        <v>99.659878027065531</v>
      </c>
    </row>
    <row r="39" spans="1:19" s="91" customFormat="1" ht="27.75" customHeight="1" x14ac:dyDescent="0.25">
      <c r="A39" s="85">
        <v>32</v>
      </c>
      <c r="B39" s="110" t="s">
        <v>87</v>
      </c>
      <c r="C39" s="31">
        <v>5</v>
      </c>
      <c r="D39" s="111">
        <v>5</v>
      </c>
      <c r="E39" s="112">
        <v>190</v>
      </c>
      <c r="F39" s="113">
        <v>0.10625</v>
      </c>
      <c r="G39" s="87">
        <f>'AUG-2020 II '!G39+F39</f>
        <v>2.0041666666666669</v>
      </c>
      <c r="H39" s="105">
        <v>2.1</v>
      </c>
      <c r="I39" s="105">
        <v>1.5493055555555553</v>
      </c>
      <c r="J39" s="88">
        <f t="shared" si="3"/>
        <v>3.6493055555555554</v>
      </c>
      <c r="K39" s="88">
        <f>'AUG-2020 II '!K39+J39</f>
        <v>47.415277777777781</v>
      </c>
      <c r="L39" s="89">
        <f t="shared" si="0"/>
        <v>3.7555555555555555</v>
      </c>
      <c r="M39" s="89">
        <f t="shared" si="1"/>
        <v>0.75111111111111106</v>
      </c>
      <c r="N39" s="89">
        <f t="shared" si="4"/>
        <v>99.89863040123457</v>
      </c>
      <c r="O39" s="89">
        <f t="shared" si="5"/>
        <v>99.895679012345681</v>
      </c>
      <c r="P39" s="90">
        <f t="shared" si="6"/>
        <v>49.419444444444451</v>
      </c>
      <c r="Q39" s="89">
        <f t="shared" si="2"/>
        <v>9.8838888888888903</v>
      </c>
      <c r="R39" s="89">
        <f t="shared" si="7"/>
        <v>98.682908950617289</v>
      </c>
      <c r="S39" s="89">
        <f t="shared" si="8"/>
        <v>98.627237654320993</v>
      </c>
    </row>
    <row r="40" spans="1:19" s="91" customFormat="1" ht="27.75" customHeight="1" x14ac:dyDescent="0.25">
      <c r="A40" s="85">
        <v>33</v>
      </c>
      <c r="B40" s="85" t="s">
        <v>88</v>
      </c>
      <c r="C40" s="31">
        <v>1</v>
      </c>
      <c r="D40" s="114">
        <v>1</v>
      </c>
      <c r="E40" s="112">
        <v>59</v>
      </c>
      <c r="F40" s="105">
        <v>1.3888888888888888E-2</v>
      </c>
      <c r="G40" s="87">
        <f>'AUG-2020 II '!G40+F40</f>
        <v>0.875</v>
      </c>
      <c r="H40" s="105">
        <v>0.4548611111111111</v>
      </c>
      <c r="I40" s="105">
        <v>0.66319444444444442</v>
      </c>
      <c r="J40" s="88">
        <f t="shared" si="3"/>
        <v>1.1180555555555556</v>
      </c>
      <c r="K40" s="88">
        <f>'AUG-2020 II '!K40+J40</f>
        <v>14.849305555555555</v>
      </c>
      <c r="L40" s="89">
        <f t="shared" si="0"/>
        <v>1.1319444444444444</v>
      </c>
      <c r="M40" s="89">
        <f t="shared" si="1"/>
        <v>1.1319444444444444</v>
      </c>
      <c r="N40" s="89">
        <f t="shared" si="4"/>
        <v>99.844714506172835</v>
      </c>
      <c r="O40" s="89">
        <f t="shared" si="5"/>
        <v>99.842785493827151</v>
      </c>
      <c r="P40" s="90">
        <f t="shared" si="6"/>
        <v>15.724305555555555</v>
      </c>
      <c r="Q40" s="89">
        <f t="shared" si="2"/>
        <v>15.724305555555555</v>
      </c>
      <c r="R40" s="89">
        <f t="shared" si="7"/>
        <v>97.937596450617278</v>
      </c>
      <c r="S40" s="89">
        <f t="shared" si="8"/>
        <v>97.816068672839492</v>
      </c>
    </row>
    <row r="41" spans="1:19" s="91" customFormat="1" ht="27.75" customHeight="1" x14ac:dyDescent="0.25">
      <c r="A41" s="85">
        <v>34</v>
      </c>
      <c r="B41" s="85" t="s">
        <v>89</v>
      </c>
      <c r="C41" s="31">
        <v>1</v>
      </c>
      <c r="D41" s="114">
        <v>1</v>
      </c>
      <c r="E41" s="112">
        <v>55</v>
      </c>
      <c r="F41" s="105">
        <v>0.22430555555555556</v>
      </c>
      <c r="G41" s="87">
        <f>'AUG-2020 II '!G41+F41</f>
        <v>0.81805555555555554</v>
      </c>
      <c r="H41" s="105">
        <v>1.5638888888888887</v>
      </c>
      <c r="I41" s="105">
        <v>0.87638888888888877</v>
      </c>
      <c r="J41" s="88">
        <f t="shared" si="3"/>
        <v>2.4402777777777773</v>
      </c>
      <c r="K41" s="88">
        <f>'AUG-2020 II '!K41+J41</f>
        <v>6.3180555555555546</v>
      </c>
      <c r="L41" s="89">
        <f t="shared" si="0"/>
        <v>2.6645833333333329</v>
      </c>
      <c r="M41" s="89">
        <f t="shared" si="1"/>
        <v>2.6645833333333329</v>
      </c>
      <c r="N41" s="89">
        <f t="shared" si="4"/>
        <v>99.661072530864203</v>
      </c>
      <c r="O41" s="89">
        <f t="shared" si="5"/>
        <v>99.629918981481481</v>
      </c>
      <c r="P41" s="90">
        <f t="shared" si="6"/>
        <v>7.1361111111111102</v>
      </c>
      <c r="Q41" s="89">
        <f t="shared" si="2"/>
        <v>7.1361111111111102</v>
      </c>
      <c r="R41" s="89">
        <f t="shared" si="7"/>
        <v>99.122492283950621</v>
      </c>
      <c r="S41" s="89">
        <f t="shared" si="8"/>
        <v>99.008873456790127</v>
      </c>
    </row>
    <row r="42" spans="1:19" s="91" customFormat="1" ht="27.75" customHeight="1" x14ac:dyDescent="0.25">
      <c r="A42" s="85">
        <v>35</v>
      </c>
      <c r="B42" s="85" t="s">
        <v>90</v>
      </c>
      <c r="C42" s="31">
        <v>1</v>
      </c>
      <c r="D42" s="114">
        <v>1</v>
      </c>
      <c r="E42" s="112">
        <v>96</v>
      </c>
      <c r="F42" s="105">
        <v>4.5138888888888798E-2</v>
      </c>
      <c r="G42" s="87">
        <f>'AUG-2020 II '!G42+F42</f>
        <v>0.56874999999999987</v>
      </c>
      <c r="H42" s="105">
        <v>0.8125</v>
      </c>
      <c r="I42" s="105">
        <v>0.125</v>
      </c>
      <c r="J42" s="88">
        <f t="shared" si="3"/>
        <v>0.9375</v>
      </c>
      <c r="K42" s="88">
        <f>'AUG-2020 II '!K42+J42</f>
        <v>9.904166666666665</v>
      </c>
      <c r="L42" s="89">
        <f t="shared" si="0"/>
        <v>0.98263888888888884</v>
      </c>
      <c r="M42" s="89">
        <f t="shared" si="1"/>
        <v>0.98263888888888884</v>
      </c>
      <c r="N42" s="89">
        <f t="shared" si="4"/>
        <v>99.869791666666657</v>
      </c>
      <c r="O42" s="89">
        <f t="shared" si="5"/>
        <v>99.863522376543202</v>
      </c>
      <c r="P42" s="90">
        <f t="shared" si="6"/>
        <v>10.472916666666665</v>
      </c>
      <c r="Q42" s="89">
        <f t="shared" si="2"/>
        <v>10.472916666666665</v>
      </c>
      <c r="R42" s="89">
        <f t="shared" si="7"/>
        <v>98.624421296296291</v>
      </c>
      <c r="S42" s="89">
        <f t="shared" si="8"/>
        <v>98.545428240740733</v>
      </c>
    </row>
    <row r="43" spans="1:19" s="91" customFormat="1" ht="27.75" customHeight="1" x14ac:dyDescent="0.25">
      <c r="A43" s="85">
        <v>36</v>
      </c>
      <c r="B43" s="85" t="s">
        <v>91</v>
      </c>
      <c r="C43" s="40">
        <v>3</v>
      </c>
      <c r="D43" s="114">
        <v>3</v>
      </c>
      <c r="E43" s="112">
        <v>140</v>
      </c>
      <c r="F43" s="105">
        <v>2.0833333333333332E-2</v>
      </c>
      <c r="G43" s="87">
        <f>'AUG-2020 II '!G43+F43</f>
        <v>1.1909722222222223</v>
      </c>
      <c r="H43" s="105">
        <v>1.9409722222222223</v>
      </c>
      <c r="I43" s="105">
        <v>0.81250000000000011</v>
      </c>
      <c r="J43" s="88">
        <f t="shared" si="3"/>
        <v>2.7534722222222223</v>
      </c>
      <c r="K43" s="88">
        <f>'AUG-2020 II '!K43+J43</f>
        <v>8.9618055555555536</v>
      </c>
      <c r="L43" s="89">
        <f t="shared" si="0"/>
        <v>2.7743055555555558</v>
      </c>
      <c r="M43" s="89">
        <f t="shared" si="1"/>
        <v>0.9247685185185186</v>
      </c>
      <c r="N43" s="89">
        <f t="shared" si="4"/>
        <v>99.872524434156389</v>
      </c>
      <c r="O43" s="89">
        <f t="shared" si="5"/>
        <v>99.871559927983526</v>
      </c>
      <c r="P43" s="90">
        <f t="shared" si="6"/>
        <v>10.152777777777775</v>
      </c>
      <c r="Q43" s="89">
        <f t="shared" si="2"/>
        <v>3.3842592592592582</v>
      </c>
      <c r="R43" s="89">
        <f t="shared" si="7"/>
        <v>99.585101594650212</v>
      </c>
      <c r="S43" s="89">
        <f t="shared" si="8"/>
        <v>99.529963991769549</v>
      </c>
    </row>
    <row r="44" spans="1:19" s="91" customFormat="1" ht="27.75" customHeight="1" x14ac:dyDescent="0.25">
      <c r="A44" s="85">
        <v>37</v>
      </c>
      <c r="B44" s="85" t="s">
        <v>92</v>
      </c>
      <c r="C44" s="40">
        <v>4</v>
      </c>
      <c r="D44" s="114">
        <v>4</v>
      </c>
      <c r="E44" s="112">
        <v>305</v>
      </c>
      <c r="F44" s="105">
        <v>1.0729166666666667</v>
      </c>
      <c r="G44" s="87">
        <f>'AUG-2020 II '!G44+F44</f>
        <v>2.4895833333333335</v>
      </c>
      <c r="H44" s="105">
        <v>3.4236111111111112</v>
      </c>
      <c r="I44" s="105">
        <v>2.6215277777777777</v>
      </c>
      <c r="J44" s="88">
        <f t="shared" si="3"/>
        <v>6.0451388888888893</v>
      </c>
      <c r="K44" s="88">
        <f>'AUG-2020 II '!K44+J44</f>
        <v>19.434027777777779</v>
      </c>
      <c r="L44" s="89">
        <f t="shared" si="0"/>
        <v>7.1180555555555562</v>
      </c>
      <c r="M44" s="89">
        <f t="shared" si="1"/>
        <v>1.7795138888888891</v>
      </c>
      <c r="N44" s="89">
        <f t="shared" si="4"/>
        <v>99.790099344135811</v>
      </c>
      <c r="O44" s="89">
        <f t="shared" si="5"/>
        <v>99.752845293209873</v>
      </c>
      <c r="P44" s="90">
        <f t="shared" si="6"/>
        <v>21.923611111111111</v>
      </c>
      <c r="Q44" s="89">
        <f t="shared" si="2"/>
        <v>5.4809027777777777</v>
      </c>
      <c r="R44" s="89">
        <f t="shared" si="7"/>
        <v>99.325207368827165</v>
      </c>
      <c r="S44" s="89">
        <f t="shared" si="8"/>
        <v>99.238763503086417</v>
      </c>
    </row>
    <row r="45" spans="1:19" s="91" customFormat="1" ht="27.75" customHeight="1" x14ac:dyDescent="0.25">
      <c r="A45" s="85">
        <v>38</v>
      </c>
      <c r="B45" s="85" t="s">
        <v>93</v>
      </c>
      <c r="C45" s="31">
        <v>23</v>
      </c>
      <c r="D45" s="86">
        <v>23</v>
      </c>
      <c r="E45" s="95">
        <v>1629</v>
      </c>
      <c r="F45" s="105">
        <v>1.1979166666666667</v>
      </c>
      <c r="G45" s="87">
        <f>'AUG-2020 II '!G45+F45</f>
        <v>3.5743055555555552</v>
      </c>
      <c r="H45" s="105">
        <v>24.294444444444448</v>
      </c>
      <c r="I45" s="105">
        <v>21.15763888888889</v>
      </c>
      <c r="J45" s="88">
        <f t="shared" si="3"/>
        <v>45.452083333333334</v>
      </c>
      <c r="K45" s="88">
        <f>'AUG-2020 II '!K45+J45</f>
        <v>114.76319444444444</v>
      </c>
      <c r="L45" s="89">
        <f t="shared" si="0"/>
        <v>46.65</v>
      </c>
      <c r="M45" s="89">
        <f t="shared" si="1"/>
        <v>2.0282608695652171</v>
      </c>
      <c r="N45" s="89">
        <f t="shared" si="4"/>
        <v>99.725530897745571</v>
      </c>
      <c r="O45" s="89">
        <f t="shared" si="5"/>
        <v>99.718297101449267</v>
      </c>
      <c r="P45" s="90">
        <f t="shared" si="6"/>
        <v>118.33749999999999</v>
      </c>
      <c r="Q45" s="89">
        <f t="shared" si="2"/>
        <v>5.1451086956521737</v>
      </c>
      <c r="R45" s="89">
        <f t="shared" si="7"/>
        <v>99.306985540794429</v>
      </c>
      <c r="S45" s="89">
        <f t="shared" si="8"/>
        <v>99.285401570048293</v>
      </c>
    </row>
    <row r="46" spans="1:19" s="91" customFormat="1" ht="27.75" customHeight="1" x14ac:dyDescent="0.25">
      <c r="A46" s="85">
        <v>39</v>
      </c>
      <c r="B46" s="85" t="s">
        <v>94</v>
      </c>
      <c r="C46" s="31">
        <v>8</v>
      </c>
      <c r="D46" s="86">
        <v>8</v>
      </c>
      <c r="E46" s="95">
        <v>523</v>
      </c>
      <c r="F46" s="105">
        <v>3.2222222222222219</v>
      </c>
      <c r="G46" s="87">
        <f>'AUG-2020 II '!G46+F46</f>
        <v>16.995138888888889</v>
      </c>
      <c r="H46" s="105">
        <v>20.765277777777779</v>
      </c>
      <c r="I46" s="105">
        <v>21.05</v>
      </c>
      <c r="J46" s="88">
        <f t="shared" si="3"/>
        <v>41.81527777777778</v>
      </c>
      <c r="K46" s="88">
        <f>'AUG-2020 II '!K46+J46</f>
        <v>224.62847222222223</v>
      </c>
      <c r="L46" s="89">
        <f t="shared" si="0"/>
        <v>45.037500000000001</v>
      </c>
      <c r="M46" s="89">
        <f t="shared" si="1"/>
        <v>5.6296875000000002</v>
      </c>
      <c r="N46" s="89">
        <f t="shared" si="4"/>
        <v>99.274040316358025</v>
      </c>
      <c r="O46" s="89">
        <f t="shared" si="5"/>
        <v>99.218098958333329</v>
      </c>
      <c r="P46" s="90">
        <f t="shared" si="6"/>
        <v>241.62361111111113</v>
      </c>
      <c r="Q46" s="89">
        <f t="shared" si="2"/>
        <v>30.202951388888891</v>
      </c>
      <c r="R46" s="89">
        <f t="shared" si="7"/>
        <v>96.10020013503086</v>
      </c>
      <c r="S46" s="89">
        <f t="shared" si="8"/>
        <v>95.805145640432102</v>
      </c>
    </row>
    <row r="47" spans="1:19" s="91" customFormat="1" ht="27.75" customHeight="1" x14ac:dyDescent="0.25">
      <c r="A47" s="85">
        <v>40</v>
      </c>
      <c r="B47" s="85" t="s">
        <v>95</v>
      </c>
      <c r="C47" s="31">
        <v>12</v>
      </c>
      <c r="D47" s="86">
        <v>12</v>
      </c>
      <c r="E47" s="95">
        <v>411</v>
      </c>
      <c r="F47" s="105">
        <v>5.4249999999999998</v>
      </c>
      <c r="G47" s="87">
        <f>'AUG-2020 II '!G47+F47</f>
        <v>11.929861111111112</v>
      </c>
      <c r="H47" s="105">
        <v>7.96875</v>
      </c>
      <c r="I47" s="105">
        <v>1.4479166666666667</v>
      </c>
      <c r="J47" s="88">
        <f t="shared" si="3"/>
        <v>9.4166666666666661</v>
      </c>
      <c r="K47" s="88">
        <f>'AUG-2020 II '!K47+J47</f>
        <v>74.361805555555563</v>
      </c>
      <c r="L47" s="89">
        <f t="shared" si="0"/>
        <v>14.841666666666665</v>
      </c>
      <c r="M47" s="89">
        <f t="shared" si="1"/>
        <v>1.2368055555555555</v>
      </c>
      <c r="N47" s="89">
        <f t="shared" si="4"/>
        <v>99.89101080246914</v>
      </c>
      <c r="O47" s="89">
        <f t="shared" si="5"/>
        <v>99.828221450617278</v>
      </c>
      <c r="P47" s="90">
        <f t="shared" si="6"/>
        <v>86.291666666666671</v>
      </c>
      <c r="Q47" s="89">
        <f t="shared" si="2"/>
        <v>7.1909722222222223</v>
      </c>
      <c r="R47" s="89">
        <f t="shared" si="7"/>
        <v>99.139330954218096</v>
      </c>
      <c r="S47" s="89">
        <f t="shared" si="8"/>
        <v>99.001253858024697</v>
      </c>
    </row>
    <row r="48" spans="1:19" s="124" customFormat="1" ht="27.75" customHeight="1" x14ac:dyDescent="0.25">
      <c r="A48" s="115"/>
      <c r="B48" s="116" t="s">
        <v>96</v>
      </c>
      <c r="C48" s="117">
        <f t="shared" ref="C48:I48" si="9">SUM(C8:C47)</f>
        <v>154</v>
      </c>
      <c r="D48" s="117">
        <f t="shared" si="9"/>
        <v>154</v>
      </c>
      <c r="E48" s="117">
        <f t="shared" si="9"/>
        <v>9309</v>
      </c>
      <c r="F48" s="118">
        <f t="shared" si="9"/>
        <v>17.895833333333332</v>
      </c>
      <c r="G48" s="149">
        <f t="shared" si="9"/>
        <v>72.617916666666673</v>
      </c>
      <c r="H48" s="120">
        <f t="shared" si="9"/>
        <v>126.65611111111113</v>
      </c>
      <c r="I48" s="120">
        <f t="shared" si="9"/>
        <v>117.81944444444443</v>
      </c>
      <c r="J48" s="120">
        <f>H48+I48</f>
        <v>244.47555555555556</v>
      </c>
      <c r="K48" s="119">
        <f>SUM(K8:K47)</f>
        <v>1431.3681481481481</v>
      </c>
      <c r="L48" s="121">
        <f>SUM(L8:L47)</f>
        <v>262.37138888888887</v>
      </c>
      <c r="M48" s="122">
        <f t="shared" si="1"/>
        <v>1.7037103174603174</v>
      </c>
      <c r="N48" s="122">
        <f>+((C48*24*30)-J48)/(C48*24*30)*100</f>
        <v>99.77951338784672</v>
      </c>
      <c r="O48" s="122">
        <f>+((C48*24*30)-L48)/(C48*24*30)*100</f>
        <v>99.7633735670194</v>
      </c>
      <c r="P48" s="123">
        <f>+G48+K48</f>
        <v>1503.9860648148147</v>
      </c>
      <c r="Q48" s="122">
        <f t="shared" si="2"/>
        <v>9.7661432780182764</v>
      </c>
      <c r="R48" s="122">
        <f>+((C48*24*30)-K48)/(C48*24*30)*100</f>
        <v>98.70908356047245</v>
      </c>
      <c r="S48" s="122">
        <f>+((C48*24*30)-(G48+K48))*100/(C48*24*30)</f>
        <v>98.643591211386351</v>
      </c>
    </row>
    <row r="49" spans="1:22" s="73" customFormat="1" ht="185.25" customHeight="1" x14ac:dyDescent="0.35">
      <c r="A49" s="278" t="s">
        <v>180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V49" s="125"/>
    </row>
    <row r="50" spans="1:22" s="73" customFormat="1" ht="135.75" customHeight="1" x14ac:dyDescent="0.35">
      <c r="A50" s="279" t="s">
        <v>245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</row>
    <row r="76" spans="4:9" ht="17.25" x14ac:dyDescent="0.25">
      <c r="D76" s="127">
        <v>13</v>
      </c>
      <c r="E76" s="128">
        <v>816</v>
      </c>
      <c r="F76" s="129">
        <v>0.3430555555555555</v>
      </c>
      <c r="G76" s="105">
        <v>1.0541666666666667</v>
      </c>
      <c r="H76" s="105">
        <v>6.729861111111112</v>
      </c>
      <c r="I76" s="105">
        <v>4.3166666666666664</v>
      </c>
    </row>
  </sheetData>
  <mergeCells count="25">
    <mergeCell ref="A49:S49"/>
    <mergeCell ref="A50:S50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35"/>
  <sheetViews>
    <sheetView view="pageBreakPreview" zoomScale="50" zoomScaleNormal="130" zoomScaleSheetLayoutView="50" workbookViewId="0">
      <selection activeCell="L10" sqref="L10"/>
    </sheetView>
  </sheetViews>
  <sheetFormatPr defaultRowHeight="15.75" x14ac:dyDescent="0.25"/>
  <cols>
    <col min="1" max="1" width="4.5703125" style="126" customWidth="1"/>
    <col min="2" max="2" width="17" style="127" customWidth="1"/>
    <col min="3" max="3" width="15.28515625" style="127" customWidth="1"/>
    <col min="4" max="4" width="14.42578125" style="127" customWidth="1"/>
    <col min="5" max="5" width="18" style="130" customWidth="1"/>
    <col min="6" max="6" width="17.42578125" style="130" customWidth="1"/>
    <col min="7" max="7" width="14.5703125" style="130" customWidth="1"/>
    <col min="8" max="8" width="17.140625" style="130" customWidth="1"/>
    <col min="9" max="9" width="16.7109375" style="130" customWidth="1"/>
    <col min="10" max="10" width="17.28515625" style="127" customWidth="1"/>
    <col min="11" max="11" width="18.140625" style="127" customWidth="1"/>
    <col min="12" max="12" width="17.85546875" style="127" customWidth="1"/>
    <col min="13" max="13" width="14.5703125" style="127" customWidth="1"/>
    <col min="14" max="14" width="14" style="127" customWidth="1"/>
    <col min="15" max="15" width="14.28515625" style="127" customWidth="1"/>
    <col min="16" max="16" width="16.140625" style="127" customWidth="1"/>
    <col min="17" max="17" width="16.28515625" style="127" customWidth="1"/>
    <col min="18" max="18" width="14.140625" style="127" customWidth="1"/>
    <col min="19" max="19" width="15.7109375" style="127" customWidth="1"/>
    <col min="20" max="257" width="9.140625" style="127"/>
    <col min="258" max="258" width="3.5703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3.5703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3.5703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3.5703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3.5703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3.5703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3.5703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3.5703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3.5703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3.5703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3.5703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3.5703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3.5703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3.5703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3.5703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3.5703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3.5703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3.5703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3.5703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3.5703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3.5703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3.5703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3.5703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3.5703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3.5703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3.5703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3.5703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3.5703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3.5703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3.5703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3.5703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3.5703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3.5703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3.5703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3.5703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3.5703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3.5703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3.5703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3.5703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3.5703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3.5703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3.5703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3.5703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3.5703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3.5703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3.5703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3.5703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3.5703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3.5703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3.5703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3.5703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3.5703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3.5703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3.5703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3.5703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3.5703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3.5703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3.5703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3.5703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3.5703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3.5703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3.5703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3.5703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2" s="73" customFormat="1" ht="63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2" s="73" customFormat="1" ht="23.25" x14ac:dyDescent="0.35">
      <c r="A2" s="264" t="s">
        <v>98</v>
      </c>
      <c r="B2" s="264"/>
      <c r="C2" s="264"/>
      <c r="D2" s="209"/>
      <c r="E2" s="77"/>
      <c r="F2" s="77"/>
      <c r="G2" s="77"/>
      <c r="H2" s="77"/>
      <c r="I2" s="77"/>
      <c r="J2" s="209"/>
      <c r="K2" s="209"/>
      <c r="L2" s="209"/>
      <c r="M2" s="209"/>
      <c r="N2" s="209"/>
      <c r="O2" s="209"/>
      <c r="P2" s="209"/>
      <c r="Q2" s="265" t="s">
        <v>99</v>
      </c>
      <c r="R2" s="265"/>
      <c r="S2" s="265"/>
    </row>
    <row r="3" spans="1:22" s="73" customFormat="1" ht="76.5" customHeight="1" x14ac:dyDescent="0.35">
      <c r="A3" s="284" t="s">
        <v>251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22" s="78" customFormat="1" ht="45" customHeight="1" x14ac:dyDescent="0.25">
      <c r="A4" s="271" t="s">
        <v>100</v>
      </c>
      <c r="B4" s="294" t="s">
        <v>101</v>
      </c>
      <c r="C4" s="295" t="s">
        <v>3</v>
      </c>
      <c r="D4" s="294" t="s">
        <v>4</v>
      </c>
      <c r="E4" s="298" t="s">
        <v>246</v>
      </c>
      <c r="F4" s="298" t="s">
        <v>247</v>
      </c>
      <c r="G4" s="298" t="s">
        <v>123</v>
      </c>
      <c r="H4" s="294" t="s">
        <v>248</v>
      </c>
      <c r="I4" s="294"/>
      <c r="J4" s="294"/>
      <c r="K4" s="302" t="s">
        <v>125</v>
      </c>
      <c r="L4" s="294" t="s">
        <v>249</v>
      </c>
      <c r="M4" s="294"/>
      <c r="N4" s="294"/>
      <c r="O4" s="294"/>
      <c r="P4" s="294" t="s">
        <v>5</v>
      </c>
      <c r="Q4" s="294"/>
      <c r="R4" s="294"/>
      <c r="S4" s="294"/>
    </row>
    <row r="5" spans="1:22" s="78" customFormat="1" ht="12" customHeight="1" x14ac:dyDescent="0.25">
      <c r="A5" s="271"/>
      <c r="B5" s="294"/>
      <c r="C5" s="296"/>
      <c r="D5" s="294"/>
      <c r="E5" s="299"/>
      <c r="F5" s="299"/>
      <c r="G5" s="299"/>
      <c r="H5" s="294"/>
      <c r="I5" s="294"/>
      <c r="J5" s="294"/>
      <c r="K5" s="303"/>
      <c r="L5" s="294" t="s">
        <v>6</v>
      </c>
      <c r="M5" s="294" t="s">
        <v>7</v>
      </c>
      <c r="N5" s="294" t="s">
        <v>8</v>
      </c>
      <c r="O5" s="294" t="s">
        <v>9</v>
      </c>
      <c r="P5" s="294" t="s">
        <v>116</v>
      </c>
      <c r="Q5" s="294" t="s">
        <v>10</v>
      </c>
      <c r="R5" s="294" t="s">
        <v>11</v>
      </c>
      <c r="S5" s="301" t="s">
        <v>12</v>
      </c>
    </row>
    <row r="6" spans="1:22" s="78" customFormat="1" ht="111.75" customHeight="1" x14ac:dyDescent="0.25">
      <c r="A6" s="271"/>
      <c r="B6" s="294"/>
      <c r="C6" s="297"/>
      <c r="D6" s="294"/>
      <c r="E6" s="300"/>
      <c r="F6" s="300"/>
      <c r="G6" s="300"/>
      <c r="H6" s="216" t="s">
        <v>53</v>
      </c>
      <c r="I6" s="216" t="s">
        <v>14</v>
      </c>
      <c r="J6" s="217" t="s">
        <v>15</v>
      </c>
      <c r="K6" s="304"/>
      <c r="L6" s="294"/>
      <c r="M6" s="294"/>
      <c r="N6" s="294"/>
      <c r="O6" s="294"/>
      <c r="P6" s="294"/>
      <c r="Q6" s="294"/>
      <c r="R6" s="294"/>
      <c r="S6" s="301"/>
    </row>
    <row r="7" spans="1:22" s="84" customFormat="1" ht="22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2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2" s="91" customFormat="1" ht="39.75" customHeight="1" x14ac:dyDescent="0.25">
      <c r="A8" s="85">
        <v>1</v>
      </c>
      <c r="B8" s="85" t="s">
        <v>102</v>
      </c>
      <c r="C8" s="131">
        <v>192</v>
      </c>
      <c r="D8" s="131">
        <v>192</v>
      </c>
      <c r="E8" s="131">
        <v>12187</v>
      </c>
      <c r="F8" s="132">
        <v>0.87222222222222212</v>
      </c>
      <c r="G8" s="132">
        <f>'AUG-2020- III'!G8+F8</f>
        <v>2.5493055555555557</v>
      </c>
      <c r="H8" s="132">
        <v>135.00069444444443</v>
      </c>
      <c r="I8" s="132">
        <v>187.15625</v>
      </c>
      <c r="J8" s="133">
        <f>H8+I8</f>
        <v>322.15694444444443</v>
      </c>
      <c r="K8" s="133">
        <f>'AUG-2020- III'!K8+J8</f>
        <v>1748.5402777777776</v>
      </c>
      <c r="L8" s="39">
        <f t="shared" ref="L8:L20" si="0">F8+J8</f>
        <v>323.02916666666664</v>
      </c>
      <c r="M8" s="39">
        <f t="shared" ref="M8:M21" si="1">L8/C8</f>
        <v>1.6824435763888888</v>
      </c>
      <c r="N8" s="39">
        <f>+((C8*24*30)-J8)/(C8*24*30)*100</f>
        <v>99.766958228845169</v>
      </c>
      <c r="O8" s="39">
        <f>+((C8*24*30)-L8)/(C8*24*30)*100</f>
        <v>99.766327281057087</v>
      </c>
      <c r="P8" s="134">
        <f>+G8+K8</f>
        <v>1751.0895833333332</v>
      </c>
      <c r="Q8" s="39">
        <f t="shared" ref="Q8:Q21" si="2">P8/C8</f>
        <v>9.1202582465277775</v>
      </c>
      <c r="R8" s="39">
        <f>+((C8*24*30)-K8)/(C8*24*30)*100</f>
        <v>98.735141581468639</v>
      </c>
      <c r="S8" s="39">
        <f>+((C8*24*30)-(G8+K8))*100/(C8*24*30)</f>
        <v>98.733297465760046</v>
      </c>
    </row>
    <row r="9" spans="1:22" s="91" customFormat="1" ht="39.75" customHeight="1" x14ac:dyDescent="0.25">
      <c r="A9" s="85">
        <v>2</v>
      </c>
      <c r="B9" s="85" t="s">
        <v>103</v>
      </c>
      <c r="C9" s="85">
        <v>102</v>
      </c>
      <c r="D9" s="85">
        <v>102</v>
      </c>
      <c r="E9" s="131">
        <v>7407</v>
      </c>
      <c r="F9" s="135">
        <v>4.7506944444444432</v>
      </c>
      <c r="G9" s="132">
        <f>'AUG-2020- III'!G9+F9</f>
        <v>20.377777777777773</v>
      </c>
      <c r="H9" s="136">
        <v>186.25416666666666</v>
      </c>
      <c r="I9" s="136">
        <v>102.44513888888889</v>
      </c>
      <c r="J9" s="133">
        <f t="shared" ref="J9:J20" si="3">H9+I9</f>
        <v>288.69930555555555</v>
      </c>
      <c r="K9" s="133">
        <f>'AUG-2020- III'!K9+J9</f>
        <v>1377.2208333333333</v>
      </c>
      <c r="L9" s="39">
        <f t="shared" si="0"/>
        <v>293.45</v>
      </c>
      <c r="M9" s="39">
        <f t="shared" si="1"/>
        <v>2.8769607843137255</v>
      </c>
      <c r="N9" s="39">
        <f t="shared" ref="N9:N20" si="4">+((C9*24*30)-J9)/(C9*24*30)*100</f>
        <v>99.606890923807796</v>
      </c>
      <c r="O9" s="39">
        <f t="shared" ref="O9:O20" si="5">+((C9*24*30)-L9)/(C9*24*30)*100</f>
        <v>99.600422113289767</v>
      </c>
      <c r="P9" s="134">
        <f t="shared" ref="P9:P20" si="6">+G9+K9</f>
        <v>1397.598611111111</v>
      </c>
      <c r="Q9" s="39">
        <f t="shared" si="2"/>
        <v>13.701947167755991</v>
      </c>
      <c r="R9" s="39">
        <f t="shared" ref="R9:R20" si="7">+((C9*24*30)-K9)/(C9*24*30)*100</f>
        <v>98.12469930101669</v>
      </c>
      <c r="S9" s="39">
        <f t="shared" ref="S9:S20" si="8">+((C9*24*30)-(G9+K9))*100/(C9*24*30)</f>
        <v>98.096951782256113</v>
      </c>
    </row>
    <row r="10" spans="1:22" s="91" customFormat="1" ht="39.75" customHeight="1" x14ac:dyDescent="0.25">
      <c r="A10" s="85">
        <v>3</v>
      </c>
      <c r="B10" s="137" t="s">
        <v>104</v>
      </c>
      <c r="C10" s="85">
        <v>36</v>
      </c>
      <c r="D10" s="85">
        <v>42</v>
      </c>
      <c r="E10" s="131">
        <v>1654</v>
      </c>
      <c r="F10" s="132">
        <v>0</v>
      </c>
      <c r="G10" s="132">
        <f>'AUG-2020- III'!G10+F10</f>
        <v>0.21388888888888891</v>
      </c>
      <c r="H10" s="132">
        <v>27.309027777777775</v>
      </c>
      <c r="I10" s="132">
        <v>26.722222222222225</v>
      </c>
      <c r="J10" s="133">
        <f t="shared" si="3"/>
        <v>54.03125</v>
      </c>
      <c r="K10" s="133">
        <f>'AUG-2020- III'!K10+J10</f>
        <v>393.03541666666672</v>
      </c>
      <c r="L10" s="39">
        <f t="shared" si="0"/>
        <v>54.03125</v>
      </c>
      <c r="M10" s="39">
        <f t="shared" si="1"/>
        <v>1.5008680555555556</v>
      </c>
      <c r="N10" s="39">
        <f t="shared" si="4"/>
        <v>99.791546103395063</v>
      </c>
      <c r="O10" s="39">
        <f t="shared" si="5"/>
        <v>99.791546103395063</v>
      </c>
      <c r="P10" s="134">
        <f t="shared" si="6"/>
        <v>393.24930555555562</v>
      </c>
      <c r="Q10" s="39">
        <f t="shared" si="2"/>
        <v>10.923591820987657</v>
      </c>
      <c r="R10" s="39">
        <f t="shared" si="7"/>
        <v>98.48365965792182</v>
      </c>
      <c r="S10" s="39">
        <f t="shared" si="8"/>
        <v>98.482834469307278</v>
      </c>
    </row>
    <row r="11" spans="1:22" s="91" customFormat="1" ht="39.75" customHeight="1" x14ac:dyDescent="0.25">
      <c r="A11" s="85">
        <v>3</v>
      </c>
      <c r="B11" s="137" t="s">
        <v>105</v>
      </c>
      <c r="C11" s="85">
        <v>41</v>
      </c>
      <c r="D11" s="85">
        <v>35</v>
      </c>
      <c r="E11" s="131">
        <v>2061</v>
      </c>
      <c r="F11" s="132">
        <v>0</v>
      </c>
      <c r="G11" s="132">
        <f>'AUG-2020- III'!G11+F11</f>
        <v>0.29375000000000001</v>
      </c>
      <c r="H11" s="132">
        <v>42.384027777777781</v>
      </c>
      <c r="I11" s="132">
        <v>88.552083333333329</v>
      </c>
      <c r="J11" s="133">
        <f t="shared" si="3"/>
        <v>130.9361111111111</v>
      </c>
      <c r="K11" s="133">
        <f>'AUG-2020- III'!K11+J11</f>
        <v>718.77986111111113</v>
      </c>
      <c r="L11" s="39">
        <f t="shared" si="0"/>
        <v>130.9361111111111</v>
      </c>
      <c r="M11" s="39">
        <f t="shared" si="1"/>
        <v>3.1935636856368563</v>
      </c>
      <c r="N11" s="39">
        <f t="shared" si="4"/>
        <v>99.556449488105997</v>
      </c>
      <c r="O11" s="39">
        <f t="shared" si="5"/>
        <v>99.556449488105997</v>
      </c>
      <c r="P11" s="134">
        <f t="shared" si="6"/>
        <v>719.07361111111118</v>
      </c>
      <c r="Q11" s="39">
        <f t="shared" si="2"/>
        <v>17.538380758807591</v>
      </c>
      <c r="R11" s="39">
        <f t="shared" si="7"/>
        <v>97.565108871574836</v>
      </c>
      <c r="S11" s="39">
        <f t="shared" si="8"/>
        <v>97.564113783498954</v>
      </c>
    </row>
    <row r="12" spans="1:22" s="91" customFormat="1" ht="39.75" customHeight="1" x14ac:dyDescent="0.25">
      <c r="A12" s="85">
        <v>4</v>
      </c>
      <c r="B12" s="85" t="s">
        <v>39</v>
      </c>
      <c r="C12" s="131">
        <v>175</v>
      </c>
      <c r="D12" s="131">
        <v>175</v>
      </c>
      <c r="E12" s="131">
        <v>14679</v>
      </c>
      <c r="F12" s="132">
        <v>103.67222222222222</v>
      </c>
      <c r="G12" s="132">
        <f>'AUG-2020- III'!G12+F12</f>
        <v>705.64861111111111</v>
      </c>
      <c r="H12" s="132">
        <v>278.26736111111097</v>
      </c>
      <c r="I12" s="132">
        <v>616.14374999999984</v>
      </c>
      <c r="J12" s="133">
        <f t="shared" si="3"/>
        <v>894.41111111111081</v>
      </c>
      <c r="K12" s="133">
        <f>'AUG-2020- III'!K12+J12</f>
        <v>4440.0729166666661</v>
      </c>
      <c r="L12" s="39">
        <f t="shared" si="0"/>
        <v>998.08333333333303</v>
      </c>
      <c r="M12" s="39">
        <f t="shared" si="1"/>
        <v>5.7033333333333314</v>
      </c>
      <c r="N12" s="39">
        <f t="shared" si="4"/>
        <v>99.29014991181657</v>
      </c>
      <c r="O12" s="39">
        <f t="shared" si="5"/>
        <v>99.207870370370372</v>
      </c>
      <c r="P12" s="134">
        <f t="shared" si="6"/>
        <v>5145.7215277777768</v>
      </c>
      <c r="Q12" s="39">
        <f t="shared" si="2"/>
        <v>29.404123015873012</v>
      </c>
      <c r="R12" s="39">
        <f t="shared" si="7"/>
        <v>96.476132605820098</v>
      </c>
      <c r="S12" s="39">
        <f t="shared" si="8"/>
        <v>95.916094025573187</v>
      </c>
    </row>
    <row r="13" spans="1:22" s="91" customFormat="1" ht="39.75" customHeight="1" x14ac:dyDescent="0.25">
      <c r="A13" s="85">
        <v>5</v>
      </c>
      <c r="B13" s="85" t="s">
        <v>40</v>
      </c>
      <c r="C13" s="110">
        <v>129</v>
      </c>
      <c r="D13" s="110">
        <v>129</v>
      </c>
      <c r="E13" s="138">
        <v>12721</v>
      </c>
      <c r="F13" s="139">
        <v>0</v>
      </c>
      <c r="G13" s="132">
        <f>'AUG-2020- III'!G13+F13</f>
        <v>0</v>
      </c>
      <c r="H13" s="139">
        <v>179.59444444444443</v>
      </c>
      <c r="I13" s="139">
        <v>285.45416666666665</v>
      </c>
      <c r="J13" s="133">
        <f t="shared" si="3"/>
        <v>465.04861111111109</v>
      </c>
      <c r="K13" s="133">
        <f>'AUG-2020- III'!K13+J13</f>
        <v>1178.4597222222224</v>
      </c>
      <c r="L13" s="39">
        <f t="shared" si="0"/>
        <v>465.04861111111109</v>
      </c>
      <c r="M13" s="39">
        <f t="shared" si="1"/>
        <v>3.6050279931093883</v>
      </c>
      <c r="N13" s="39">
        <f t="shared" si="4"/>
        <v>99.499301667623698</v>
      </c>
      <c r="O13" s="39">
        <f t="shared" si="5"/>
        <v>99.499301667623698</v>
      </c>
      <c r="P13" s="134">
        <f t="shared" si="6"/>
        <v>1178.4597222222224</v>
      </c>
      <c r="Q13" s="39">
        <f t="shared" si="2"/>
        <v>9.1353466838931965</v>
      </c>
      <c r="R13" s="39">
        <f t="shared" si="7"/>
        <v>98.731201849459282</v>
      </c>
      <c r="S13" s="39">
        <f t="shared" si="8"/>
        <v>98.731201849459282</v>
      </c>
    </row>
    <row r="14" spans="1:22" s="91" customFormat="1" ht="39.75" customHeight="1" x14ac:dyDescent="0.25">
      <c r="A14" s="85">
        <v>6</v>
      </c>
      <c r="B14" s="85" t="s">
        <v>84</v>
      </c>
      <c r="C14" s="85">
        <v>108</v>
      </c>
      <c r="D14" s="85">
        <v>108</v>
      </c>
      <c r="E14" s="131">
        <v>8418</v>
      </c>
      <c r="F14" s="132">
        <v>2.4694444444444441</v>
      </c>
      <c r="G14" s="132">
        <f>'AUG-2020- III'!G14+F14</f>
        <v>4.3236111111111111</v>
      </c>
      <c r="H14" s="132">
        <v>152.93333333333334</v>
      </c>
      <c r="I14" s="132">
        <v>110.74930555555554</v>
      </c>
      <c r="J14" s="133">
        <f t="shared" si="3"/>
        <v>263.68263888888885</v>
      </c>
      <c r="K14" s="133">
        <f>'AUG-2020- III'!K14+J14</f>
        <v>1135.9601851851853</v>
      </c>
      <c r="L14" s="39">
        <f t="shared" si="0"/>
        <v>266.15208333333328</v>
      </c>
      <c r="M14" s="39">
        <f t="shared" si="1"/>
        <v>2.4643711419753083</v>
      </c>
      <c r="N14" s="39">
        <f t="shared" si="4"/>
        <v>99.66090195616141</v>
      </c>
      <c r="O14" s="39">
        <f t="shared" si="5"/>
        <v>99.657726230281213</v>
      </c>
      <c r="P14" s="134">
        <f t="shared" si="6"/>
        <v>1140.2837962962965</v>
      </c>
      <c r="Q14" s="39">
        <f t="shared" si="2"/>
        <v>10.558183299039783</v>
      </c>
      <c r="R14" s="39">
        <f t="shared" si="7"/>
        <v>98.539145852385303</v>
      </c>
      <c r="S14" s="39">
        <f t="shared" si="8"/>
        <v>98.533585652911142</v>
      </c>
    </row>
    <row r="15" spans="1:22" s="91" customFormat="1" ht="39.75" customHeight="1" x14ac:dyDescent="0.25">
      <c r="A15" s="85">
        <v>7</v>
      </c>
      <c r="B15" s="85" t="s">
        <v>41</v>
      </c>
      <c r="C15" s="85">
        <v>136</v>
      </c>
      <c r="D15" s="85">
        <v>136</v>
      </c>
      <c r="E15" s="131">
        <v>6319</v>
      </c>
      <c r="F15" s="132">
        <v>0.66249999999999998</v>
      </c>
      <c r="G15" s="132">
        <f>'AUG-2020- III'!G15+F15</f>
        <v>4.6229166666666668</v>
      </c>
      <c r="H15" s="132">
        <v>52.851388888888891</v>
      </c>
      <c r="I15" s="132">
        <v>75.733333333333348</v>
      </c>
      <c r="J15" s="133">
        <f t="shared" si="3"/>
        <v>128.58472222222224</v>
      </c>
      <c r="K15" s="133">
        <f>'AUG-2020- III'!K15+J15</f>
        <v>736.50902777777787</v>
      </c>
      <c r="L15" s="39">
        <f t="shared" si="0"/>
        <v>129.24722222222223</v>
      </c>
      <c r="M15" s="39">
        <f t="shared" si="1"/>
        <v>0.95034722222222234</v>
      </c>
      <c r="N15" s="39">
        <f t="shared" si="4"/>
        <v>99.868683902959333</v>
      </c>
      <c r="O15" s="39">
        <f t="shared" si="5"/>
        <v>99.868007330246911</v>
      </c>
      <c r="P15" s="134">
        <f t="shared" si="6"/>
        <v>741.13194444444457</v>
      </c>
      <c r="Q15" s="39">
        <f t="shared" si="2"/>
        <v>5.4494995915032689</v>
      </c>
      <c r="R15" s="39">
        <f t="shared" si="7"/>
        <v>99.247846172612569</v>
      </c>
      <c r="S15" s="39">
        <f t="shared" si="8"/>
        <v>99.243125056735664</v>
      </c>
    </row>
    <row r="16" spans="1:22" s="91" customFormat="1" ht="39.75" customHeight="1" x14ac:dyDescent="0.25">
      <c r="A16" s="85">
        <v>8</v>
      </c>
      <c r="B16" s="85" t="s">
        <v>42</v>
      </c>
      <c r="C16" s="85">
        <v>189</v>
      </c>
      <c r="D16" s="85">
        <v>189</v>
      </c>
      <c r="E16" s="131">
        <v>735</v>
      </c>
      <c r="F16" s="140">
        <v>17.399999999999999</v>
      </c>
      <c r="G16" s="132">
        <f>'AUG-2020- III'!G16+F16</f>
        <v>57.274999999999999</v>
      </c>
      <c r="H16" s="140">
        <v>37.049999999999997</v>
      </c>
      <c r="I16" s="140">
        <v>32.92</v>
      </c>
      <c r="J16" s="133">
        <f t="shared" si="3"/>
        <v>69.97</v>
      </c>
      <c r="K16" s="133">
        <f>'AUG-2020- III'!K16+J16</f>
        <v>770.3900000000001</v>
      </c>
      <c r="L16" s="39">
        <f t="shared" si="0"/>
        <v>87.37</v>
      </c>
      <c r="M16" s="39">
        <f t="shared" si="1"/>
        <v>0.46227513227513228</v>
      </c>
      <c r="N16" s="39">
        <f t="shared" si="4"/>
        <v>99.948581716637278</v>
      </c>
      <c r="O16" s="39">
        <f t="shared" si="5"/>
        <v>99.935795120517341</v>
      </c>
      <c r="P16" s="134">
        <f t="shared" si="6"/>
        <v>827.66500000000008</v>
      </c>
      <c r="Q16" s="39">
        <f t="shared" si="2"/>
        <v>4.3791798941798943</v>
      </c>
      <c r="R16" s="39">
        <f t="shared" si="7"/>
        <v>99.433869782480883</v>
      </c>
      <c r="S16" s="39">
        <f t="shared" si="8"/>
        <v>99.391780570252791</v>
      </c>
      <c r="V16" s="91">
        <f>17442/214</f>
        <v>81.504672897196258</v>
      </c>
    </row>
    <row r="17" spans="1:21" s="91" customFormat="1" ht="39.75" customHeight="1" x14ac:dyDescent="0.25">
      <c r="A17" s="85">
        <v>9</v>
      </c>
      <c r="B17" s="85" t="s">
        <v>43</v>
      </c>
      <c r="C17" s="38">
        <v>115</v>
      </c>
      <c r="D17" s="38">
        <v>115</v>
      </c>
      <c r="E17" s="40">
        <v>6353</v>
      </c>
      <c r="F17" s="141">
        <v>9.8451388888888882</v>
      </c>
      <c r="G17" s="132">
        <f>'AUG-2020- III'!G17+F17</f>
        <v>50.24861111111111</v>
      </c>
      <c r="H17" s="141">
        <v>127.69444444444444</v>
      </c>
      <c r="I17" s="141">
        <v>121.86597222222223</v>
      </c>
      <c r="J17" s="133">
        <f t="shared" si="3"/>
        <v>249.56041666666667</v>
      </c>
      <c r="K17" s="133">
        <f>'AUG-2020- III'!K17+J17</f>
        <v>1236.8999999999999</v>
      </c>
      <c r="L17" s="39">
        <f t="shared" si="0"/>
        <v>259.40555555555557</v>
      </c>
      <c r="M17" s="39">
        <f t="shared" si="1"/>
        <v>2.2557004830917875</v>
      </c>
      <c r="N17" s="39">
        <f t="shared" si="4"/>
        <v>99.698598530595817</v>
      </c>
      <c r="O17" s="39">
        <f t="shared" si="5"/>
        <v>99.686708266237261</v>
      </c>
      <c r="P17" s="134">
        <f t="shared" si="6"/>
        <v>1287.148611111111</v>
      </c>
      <c r="Q17" s="39">
        <f t="shared" si="2"/>
        <v>11.192596618357486</v>
      </c>
      <c r="R17" s="39">
        <f t="shared" si="7"/>
        <v>98.506159420289862</v>
      </c>
      <c r="S17" s="39">
        <f t="shared" si="8"/>
        <v>98.445472691894778</v>
      </c>
      <c r="U17" s="91">
        <f>17442/2244</f>
        <v>7.7727272727272725</v>
      </c>
    </row>
    <row r="18" spans="1:21" s="91" customFormat="1" ht="39.75" customHeight="1" x14ac:dyDescent="0.25">
      <c r="A18" s="85">
        <v>10</v>
      </c>
      <c r="B18" s="106" t="s">
        <v>106</v>
      </c>
      <c r="C18" s="106">
        <v>232</v>
      </c>
      <c r="D18" s="85">
        <v>232</v>
      </c>
      <c r="E18" s="142">
        <v>22053</v>
      </c>
      <c r="F18" s="132">
        <v>8.7374999999999989</v>
      </c>
      <c r="G18" s="132">
        <f>'AUG-2020- III'!G18+F18</f>
        <v>63.535416666666663</v>
      </c>
      <c r="H18" s="132">
        <v>2211.8555555555563</v>
      </c>
      <c r="I18" s="132">
        <v>377.79236111111106</v>
      </c>
      <c r="J18" s="133">
        <f t="shared" si="3"/>
        <v>2589.6479166666672</v>
      </c>
      <c r="K18" s="133">
        <f>'AUG-2020- III'!K18+J18</f>
        <v>14839.159027777778</v>
      </c>
      <c r="L18" s="39">
        <f t="shared" si="0"/>
        <v>2598.3854166666674</v>
      </c>
      <c r="M18" s="39">
        <f t="shared" si="1"/>
        <v>11.1999371408046</v>
      </c>
      <c r="N18" s="39">
        <f t="shared" si="4"/>
        <v>98.449683957934226</v>
      </c>
      <c r="O18" s="39">
        <f t="shared" si="5"/>
        <v>98.444453174888253</v>
      </c>
      <c r="P18" s="134">
        <f t="shared" si="6"/>
        <v>14902.694444444445</v>
      </c>
      <c r="Q18" s="39">
        <f t="shared" si="2"/>
        <v>64.235751915708818</v>
      </c>
      <c r="R18" s="39">
        <f t="shared" si="7"/>
        <v>91.116403838734556</v>
      </c>
      <c r="S18" s="39">
        <f t="shared" si="8"/>
        <v>91.078367789484886</v>
      </c>
    </row>
    <row r="19" spans="1:21" s="91" customFormat="1" ht="39.75" customHeight="1" x14ac:dyDescent="0.25">
      <c r="A19" s="85">
        <v>11</v>
      </c>
      <c r="B19" s="85" t="s">
        <v>107</v>
      </c>
      <c r="C19" s="99">
        <v>117</v>
      </c>
      <c r="D19" s="99">
        <v>117</v>
      </c>
      <c r="E19" s="143">
        <v>2346</v>
      </c>
      <c r="F19" s="144">
        <v>1.9895833333333333</v>
      </c>
      <c r="G19" s="132">
        <f>'AUG-2020- III'!G19+F19</f>
        <v>11.9375</v>
      </c>
      <c r="H19" s="145">
        <v>43.446527777777781</v>
      </c>
      <c r="I19" s="145">
        <v>90.070138888888891</v>
      </c>
      <c r="J19" s="133">
        <f t="shared" si="3"/>
        <v>133.51666666666668</v>
      </c>
      <c r="K19" s="133">
        <f>'AUG-2020- III'!K19+J19</f>
        <v>691.03958333333333</v>
      </c>
      <c r="L19" s="39">
        <f t="shared" si="0"/>
        <v>135.50625000000002</v>
      </c>
      <c r="M19" s="39">
        <f t="shared" si="1"/>
        <v>1.1581730769230771</v>
      </c>
      <c r="N19" s="39">
        <f t="shared" si="4"/>
        <v>99.841504431782212</v>
      </c>
      <c r="O19" s="39">
        <f t="shared" si="5"/>
        <v>99.839142628205124</v>
      </c>
      <c r="P19" s="134">
        <f t="shared" si="6"/>
        <v>702.97708333333333</v>
      </c>
      <c r="Q19" s="39">
        <f t="shared" si="2"/>
        <v>6.0083511396011398</v>
      </c>
      <c r="R19" s="39">
        <f t="shared" si="7"/>
        <v>99.179677607629003</v>
      </c>
      <c r="S19" s="39">
        <f t="shared" si="8"/>
        <v>99.165506786166517</v>
      </c>
    </row>
    <row r="20" spans="1:21" s="91" customFormat="1" ht="39.75" customHeight="1" x14ac:dyDescent="0.25">
      <c r="A20" s="85">
        <v>12</v>
      </c>
      <c r="B20" s="85" t="s">
        <v>74</v>
      </c>
      <c r="C20" s="85">
        <v>136</v>
      </c>
      <c r="D20" s="85">
        <v>136</v>
      </c>
      <c r="E20" s="131">
        <v>8345</v>
      </c>
      <c r="F20" s="140">
        <v>13.808333333333334</v>
      </c>
      <c r="G20" s="132">
        <f>'AUG-2020- III'!G20+F20</f>
        <v>89.627083333333331</v>
      </c>
      <c r="H20" s="140">
        <v>343.48125000000005</v>
      </c>
      <c r="I20" s="140">
        <v>175.87291666666667</v>
      </c>
      <c r="J20" s="133">
        <f t="shared" si="3"/>
        <v>519.35416666666674</v>
      </c>
      <c r="K20" s="133">
        <f>'AUG-2020- III'!K20+J20</f>
        <v>3652.3243055555558</v>
      </c>
      <c r="L20" s="39">
        <f t="shared" si="0"/>
        <v>533.16250000000002</v>
      </c>
      <c r="M20" s="39">
        <f t="shared" si="1"/>
        <v>3.9203125000000001</v>
      </c>
      <c r="N20" s="39">
        <f t="shared" si="4"/>
        <v>99.469613800381268</v>
      </c>
      <c r="O20" s="39">
        <f t="shared" si="5"/>
        <v>99.455512152777771</v>
      </c>
      <c r="P20" s="134">
        <f t="shared" si="6"/>
        <v>3741.9513888888891</v>
      </c>
      <c r="Q20" s="39">
        <f t="shared" si="2"/>
        <v>27.514348447712422</v>
      </c>
      <c r="R20" s="39">
        <f t="shared" si="7"/>
        <v>96.270093642202255</v>
      </c>
      <c r="S20" s="39">
        <f t="shared" si="8"/>
        <v>96.17856271559549</v>
      </c>
    </row>
    <row r="21" spans="1:21" s="124" customFormat="1" ht="27.75" customHeight="1" x14ac:dyDescent="0.25">
      <c r="A21" s="115"/>
      <c r="B21" s="116" t="s">
        <v>96</v>
      </c>
      <c r="C21" s="116">
        <f t="shared" ref="C21:J21" si="9">SUM(C8:C20)</f>
        <v>1708</v>
      </c>
      <c r="D21" s="116">
        <f t="shared" si="9"/>
        <v>1708</v>
      </c>
      <c r="E21" s="116">
        <f t="shared" si="9"/>
        <v>105278</v>
      </c>
      <c r="F21" s="146">
        <f t="shared" si="9"/>
        <v>164.20763888888891</v>
      </c>
      <c r="G21" s="150">
        <f t="shared" si="9"/>
        <v>1010.6534722222223</v>
      </c>
      <c r="H21" s="146">
        <f t="shared" si="9"/>
        <v>3818.1222222222232</v>
      </c>
      <c r="I21" s="146">
        <f t="shared" si="9"/>
        <v>2291.4776388888886</v>
      </c>
      <c r="J21" s="146">
        <f t="shared" si="9"/>
        <v>6109.5998611111108</v>
      </c>
      <c r="K21" s="147">
        <f>SUM(K8:K20)</f>
        <v>32918.391157407408</v>
      </c>
      <c r="L21" s="148">
        <f>SUM(L8:L20)</f>
        <v>6273.8075000000008</v>
      </c>
      <c r="M21" s="63">
        <f t="shared" si="1"/>
        <v>3.6731894028103049</v>
      </c>
      <c r="N21" s="63">
        <f>+((C21*24*30)-J21)/(C21*24*30)*100</f>
        <v>99.503187625137343</v>
      </c>
      <c r="O21" s="63">
        <f>+((C21*24*30)-L21)/(C21*24*30)*100</f>
        <v>99.489834805165216</v>
      </c>
      <c r="P21" s="65">
        <f>+G21+K21</f>
        <v>33929.044629629629</v>
      </c>
      <c r="Q21" s="63">
        <f t="shared" si="2"/>
        <v>19.864780228120392</v>
      </c>
      <c r="R21" s="63">
        <f>+((C21*24*30)-K21)/(C21*24*30)*100</f>
        <v>97.323185730759874</v>
      </c>
      <c r="S21" s="63">
        <f>+((C21*24*30)-(G21+K21))*100/(C21*24*30)</f>
        <v>97.241002746094381</v>
      </c>
    </row>
    <row r="22" spans="1:21" ht="110.25" customHeight="1" x14ac:dyDescent="0.25">
      <c r="A22" s="286" t="s">
        <v>108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</row>
    <row r="23" spans="1:21" ht="66" customHeight="1" x14ac:dyDescent="0.25">
      <c r="A23" s="287" t="s">
        <v>250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</row>
    <row r="29" spans="1:21" x14ac:dyDescent="0.25">
      <c r="N29" s="127" t="s">
        <v>207</v>
      </c>
    </row>
    <row r="32" spans="1:21" x14ac:dyDescent="0.25">
      <c r="N32" s="127">
        <v>169.04791666666657</v>
      </c>
      <c r="P32" s="127">
        <v>170.83819444444444</v>
      </c>
    </row>
    <row r="33" spans="14:16" x14ac:dyDescent="0.25">
      <c r="N33" s="127">
        <v>90.52847222222222</v>
      </c>
      <c r="P33" s="127">
        <v>53.361805555555542</v>
      </c>
    </row>
    <row r="34" spans="14:16" x14ac:dyDescent="0.25">
      <c r="N34" s="127">
        <v>307.64930555555566</v>
      </c>
      <c r="P34" s="127">
        <v>113.67847222222221</v>
      </c>
    </row>
    <row r="35" spans="14:16" x14ac:dyDescent="0.25">
      <c r="N35" s="127">
        <f>SUM(N32:N34)</f>
        <v>567.22569444444446</v>
      </c>
      <c r="P35" s="127">
        <f>SUM(P32:P34)</f>
        <v>337.87847222222217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8" orientation="landscape" r:id="rId1"/>
  <headerFooter alignWithMargins="0">
    <oddFooter>&amp;L&amp;F format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0"/>
  <sheetViews>
    <sheetView tabSelected="1" view="pageBreakPreview" zoomScale="50" zoomScaleNormal="55" zoomScaleSheetLayoutView="50" workbookViewId="0">
      <selection activeCell="I8" sqref="I8"/>
    </sheetView>
  </sheetViews>
  <sheetFormatPr defaultRowHeight="15" x14ac:dyDescent="0.25"/>
  <cols>
    <col min="1" max="1" width="5.140625" customWidth="1"/>
    <col min="2" max="2" width="14.7109375" customWidth="1"/>
    <col min="3" max="3" width="11.140625" customWidth="1"/>
    <col min="4" max="4" width="11.85546875" customWidth="1"/>
    <col min="5" max="5" width="14.42578125" customWidth="1"/>
    <col min="6" max="6" width="15.7109375" style="187" customWidth="1"/>
    <col min="7" max="7" width="14" customWidth="1"/>
    <col min="8" max="8" width="15" customWidth="1"/>
    <col min="9" max="9" width="13.5703125" customWidth="1"/>
    <col min="10" max="10" width="15.7109375" style="187" customWidth="1"/>
    <col min="11" max="11" width="19.28515625" customWidth="1"/>
    <col min="12" max="12" width="19.5703125" customWidth="1"/>
    <col min="13" max="13" width="14.85546875" customWidth="1"/>
    <col min="14" max="14" width="16.7109375" customWidth="1"/>
    <col min="15" max="15" width="11.7109375" customWidth="1"/>
    <col min="16" max="16" width="21.28515625" customWidth="1"/>
    <col min="17" max="17" width="15.42578125" customWidth="1"/>
    <col min="18" max="18" width="12.5703125" customWidth="1"/>
    <col min="19" max="19" width="11.140625" customWidth="1"/>
  </cols>
  <sheetData>
    <row r="1" spans="1:20" s="1" customFormat="1" ht="36" customHeight="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20" s="1" customFormat="1" ht="52.5" customHeight="1" x14ac:dyDescent="0.25">
      <c r="A2" s="237" t="s">
        <v>266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20" s="2" customFormat="1" ht="31.5" customHeight="1" x14ac:dyDescent="0.25">
      <c r="A3" s="238" t="s">
        <v>1</v>
      </c>
      <c r="B3" s="238" t="s">
        <v>2</v>
      </c>
      <c r="C3" s="239" t="s">
        <v>3</v>
      </c>
      <c r="D3" s="238" t="s">
        <v>4</v>
      </c>
      <c r="E3" s="239" t="s">
        <v>269</v>
      </c>
      <c r="F3" s="290" t="s">
        <v>268</v>
      </c>
      <c r="G3" s="239" t="s">
        <v>133</v>
      </c>
      <c r="H3" s="242" t="s">
        <v>267</v>
      </c>
      <c r="I3" s="242"/>
      <c r="J3" s="242"/>
      <c r="K3" s="245" t="s">
        <v>120</v>
      </c>
      <c r="L3" s="238" t="s">
        <v>270</v>
      </c>
      <c r="M3" s="238"/>
      <c r="N3" s="238"/>
      <c r="O3" s="238"/>
      <c r="P3" s="238" t="s">
        <v>5</v>
      </c>
      <c r="Q3" s="238"/>
      <c r="R3" s="238"/>
      <c r="S3" s="238"/>
    </row>
    <row r="4" spans="1:20" s="2" customFormat="1" ht="24.75" customHeight="1" x14ac:dyDescent="0.25">
      <c r="A4" s="238"/>
      <c r="B4" s="238"/>
      <c r="C4" s="240"/>
      <c r="D4" s="238"/>
      <c r="E4" s="240"/>
      <c r="F4" s="291"/>
      <c r="G4" s="240"/>
      <c r="H4" s="242"/>
      <c r="I4" s="242"/>
      <c r="J4" s="242"/>
      <c r="K4" s="246"/>
      <c r="L4" s="238" t="s">
        <v>6</v>
      </c>
      <c r="M4" s="243" t="s">
        <v>7</v>
      </c>
      <c r="N4" s="243" t="s">
        <v>8</v>
      </c>
      <c r="O4" s="243" t="s">
        <v>9</v>
      </c>
      <c r="P4" s="238" t="s">
        <v>116</v>
      </c>
      <c r="Q4" s="243" t="s">
        <v>10</v>
      </c>
      <c r="R4" s="243" t="s">
        <v>11</v>
      </c>
      <c r="S4" s="243" t="s">
        <v>12</v>
      </c>
    </row>
    <row r="5" spans="1:20" s="2" customFormat="1" ht="146.25" customHeight="1" x14ac:dyDescent="0.25">
      <c r="A5" s="238"/>
      <c r="B5" s="238"/>
      <c r="C5" s="241"/>
      <c r="D5" s="238"/>
      <c r="E5" s="241"/>
      <c r="F5" s="292"/>
      <c r="G5" s="241"/>
      <c r="H5" s="211" t="s">
        <v>13</v>
      </c>
      <c r="I5" s="211" t="s">
        <v>14</v>
      </c>
      <c r="J5" s="211" t="s">
        <v>15</v>
      </c>
      <c r="K5" s="247"/>
      <c r="L5" s="238"/>
      <c r="M5" s="243"/>
      <c r="N5" s="243"/>
      <c r="O5" s="243"/>
      <c r="P5" s="238"/>
      <c r="Q5" s="243"/>
      <c r="R5" s="243"/>
      <c r="S5" s="243"/>
    </row>
    <row r="6" spans="1:20" s="163" customFormat="1" ht="44.25" customHeight="1" x14ac:dyDescent="0.25">
      <c r="A6" s="160">
        <v>1</v>
      </c>
      <c r="B6" s="160">
        <v>2</v>
      </c>
      <c r="C6" s="160">
        <v>3</v>
      </c>
      <c r="D6" s="160">
        <v>4</v>
      </c>
      <c r="E6" s="161" t="s">
        <v>16</v>
      </c>
      <c r="F6" s="162">
        <v>5</v>
      </c>
      <c r="G6" s="160" t="s">
        <v>17</v>
      </c>
      <c r="H6" s="162">
        <v>6</v>
      </c>
      <c r="I6" s="162">
        <v>7</v>
      </c>
      <c r="J6" s="162" t="s">
        <v>18</v>
      </c>
      <c r="K6" s="160" t="s">
        <v>19</v>
      </c>
      <c r="L6" s="160" t="s">
        <v>20</v>
      </c>
      <c r="M6" s="160" t="s">
        <v>21</v>
      </c>
      <c r="N6" s="160" t="s">
        <v>22</v>
      </c>
      <c r="O6" s="160" t="s">
        <v>23</v>
      </c>
      <c r="P6" s="160" t="s">
        <v>24</v>
      </c>
      <c r="Q6" s="160" t="s">
        <v>25</v>
      </c>
      <c r="R6" s="160" t="s">
        <v>26</v>
      </c>
      <c r="S6" s="160" t="s">
        <v>27</v>
      </c>
    </row>
    <row r="7" spans="1:20" s="12" customFormat="1" ht="78" customHeight="1" x14ac:dyDescent="0.25">
      <c r="A7" s="8">
        <v>1</v>
      </c>
      <c r="B7" s="9" t="s">
        <v>28</v>
      </c>
      <c r="C7" s="10">
        <f>'OCT-2020 I'!C14</f>
        <v>145</v>
      </c>
      <c r="D7" s="10">
        <f>'OCT-2020 I'!D14</f>
        <v>145</v>
      </c>
      <c r="E7" s="10">
        <f>'OCT-2020 I'!E14</f>
        <v>8617</v>
      </c>
      <c r="F7" s="11">
        <f>'OCT-2020 I'!F14</f>
        <v>20.881472222222225</v>
      </c>
      <c r="G7" s="11">
        <f>'OCT-2020 I'!G14</f>
        <v>160.91549999999998</v>
      </c>
      <c r="H7" s="11">
        <f>'OCT-2020 I'!H14</f>
        <v>97.324305555555554</v>
      </c>
      <c r="I7" s="11">
        <f>'OCT-2020 I'!I14</f>
        <v>58.426388888888894</v>
      </c>
      <c r="J7" s="11">
        <f>'OCT-2020 I'!J14</f>
        <v>155.75069444444443</v>
      </c>
      <c r="K7" s="11">
        <f>'OCT-2020 I'!K14</f>
        <v>1025.8055555555554</v>
      </c>
      <c r="L7" s="11">
        <f>'OCT-2020 I'!L14</f>
        <v>176.63216666666665</v>
      </c>
      <c r="M7" s="11">
        <f>'OCT-2020 I'!M14</f>
        <v>1.2181528735632183</v>
      </c>
      <c r="N7" s="11">
        <f>'OCT-2020 I'!N14</f>
        <v>99.855625978453418</v>
      </c>
      <c r="O7" s="11">
        <f>'OCT-2020 I'!O14</f>
        <v>99.83626977505871</v>
      </c>
      <c r="P7" s="11">
        <f>'OCT-2020 I'!P14</f>
        <v>1186.7210555555555</v>
      </c>
      <c r="Q7" s="11">
        <f>'OCT-2020 I'!Q14</f>
        <v>8.1842831417624513</v>
      </c>
      <c r="R7" s="11">
        <f>'OCT-2020 I'!R14</f>
        <v>99.049123511720836</v>
      </c>
      <c r="S7" s="11">
        <f>'OCT-2020 I'!S14</f>
        <v>98.89996194331151</v>
      </c>
      <c r="T7" s="151"/>
    </row>
    <row r="8" spans="1:20" s="12" customFormat="1" ht="78" customHeight="1" x14ac:dyDescent="0.25">
      <c r="A8" s="8">
        <v>2</v>
      </c>
      <c r="B8" s="13" t="s">
        <v>29</v>
      </c>
      <c r="C8" s="14">
        <f>'OCT-2020 II '!C51</f>
        <v>171</v>
      </c>
      <c r="D8" s="14">
        <f>'OCT-2020 II '!D51</f>
        <v>171</v>
      </c>
      <c r="E8" s="14">
        <f>'OCT-2020 II '!E51</f>
        <v>9245</v>
      </c>
      <c r="F8" s="15">
        <f>'OCT-2020 II '!F51</f>
        <v>17.677083333333329</v>
      </c>
      <c r="G8" s="15">
        <f>'OCT-2020 II '!G51</f>
        <v>162.91291666666666</v>
      </c>
      <c r="H8" s="15">
        <f>'OCT-2020 II '!H51</f>
        <v>116.49791666666667</v>
      </c>
      <c r="I8" s="15">
        <f>'OCT-2020 II '!I51</f>
        <v>86.06527777777778</v>
      </c>
      <c r="J8" s="15">
        <f>'OCT-2020 II '!J51</f>
        <v>202.56319444444443</v>
      </c>
      <c r="K8" s="15">
        <f>'OCT-2020 II '!K51</f>
        <v>3065.2994907407406</v>
      </c>
      <c r="L8" s="15">
        <f>'OCT-2020 II '!L51</f>
        <v>220.24027777777781</v>
      </c>
      <c r="M8" s="15">
        <f>'OCT-2020 II '!M51</f>
        <v>1.2879548408057182</v>
      </c>
      <c r="N8" s="15">
        <f>'OCT-2020 II '!N51</f>
        <v>99.840782246710958</v>
      </c>
      <c r="O8" s="15">
        <f>'OCT-2020 II '!O51</f>
        <v>99.826887790214286</v>
      </c>
      <c r="P8" s="15">
        <f>'OCT-2020 II '!P51</f>
        <v>3228.2124074074072</v>
      </c>
      <c r="Q8" s="15">
        <f>'OCT-2020 II '!Q51</f>
        <v>18.87843513103747</v>
      </c>
      <c r="R8" s="15">
        <f>'OCT-2020 II '!R51</f>
        <v>97.590627954834986</v>
      </c>
      <c r="S8" s="15">
        <f>'OCT-2020 II '!S51</f>
        <v>97.462575923247655</v>
      </c>
    </row>
    <row r="9" spans="1:20" s="12" customFormat="1" ht="78" customHeight="1" x14ac:dyDescent="0.25">
      <c r="A9" s="8">
        <v>3</v>
      </c>
      <c r="B9" s="9" t="s">
        <v>30</v>
      </c>
      <c r="C9" s="10">
        <f>'OCT-2020- III '!C21</f>
        <v>1706</v>
      </c>
      <c r="D9" s="10">
        <f>'OCT-2020- III '!D21</f>
        <v>1706</v>
      </c>
      <c r="E9" s="10">
        <f>'OCT-2020- III '!E21</f>
        <v>99052</v>
      </c>
      <c r="F9" s="11">
        <f>'OCT-2020- III '!F21</f>
        <v>194.33805555555557</v>
      </c>
      <c r="G9" s="11">
        <f>'OCT-2020- III '!G21</f>
        <v>1204.9915277777777</v>
      </c>
      <c r="H9" s="11">
        <f>'OCT-2020- III '!H21</f>
        <v>3687.9409722222222</v>
      </c>
      <c r="I9" s="11">
        <f>'OCT-2020- III '!I21</f>
        <v>1964.6237499999995</v>
      </c>
      <c r="J9" s="11">
        <f>'OCT-2020- III '!J21</f>
        <v>5652.5647222222224</v>
      </c>
      <c r="K9" s="11">
        <f>'OCT-2020- III '!K21</f>
        <v>38570.955879629633</v>
      </c>
      <c r="L9" s="11">
        <f>'OCT-2020- III '!L21</f>
        <v>5846.9027777777792</v>
      </c>
      <c r="M9" s="11">
        <f>'OCT-2020- III '!M21</f>
        <v>3.4272583691546186</v>
      </c>
      <c r="N9" s="11">
        <f>'OCT-2020- III '!N21</f>
        <v>99.554658075686191</v>
      </c>
      <c r="O9" s="11">
        <f>'OCT-2020- III '!O21</f>
        <v>99.539346993393195</v>
      </c>
      <c r="P9" s="11">
        <f>'OCT-2020- III '!P21</f>
        <v>39775.94740740741</v>
      </c>
      <c r="Q9" s="11">
        <f>'OCT-2020- III '!Q21</f>
        <v>23.315326733533066</v>
      </c>
      <c r="R9" s="11">
        <f>'OCT-2020- III '!R21</f>
        <v>96.961155765890339</v>
      </c>
      <c r="S9" s="11">
        <f>'OCT-2020- III '!S21</f>
        <v>96.86621952506276</v>
      </c>
    </row>
    <row r="10" spans="1:20" s="168" customFormat="1" ht="54" customHeight="1" x14ac:dyDescent="0.25">
      <c r="A10" s="164" t="s">
        <v>15</v>
      </c>
      <c r="B10" s="165"/>
      <c r="C10" s="166">
        <f t="shared" ref="C10:I10" si="0">SUM(C7:C9)</f>
        <v>2022</v>
      </c>
      <c r="D10" s="166">
        <f t="shared" si="0"/>
        <v>2022</v>
      </c>
      <c r="E10" s="166">
        <f t="shared" si="0"/>
        <v>116914</v>
      </c>
      <c r="F10" s="185">
        <f t="shared" si="0"/>
        <v>232.89661111111113</v>
      </c>
      <c r="G10" s="167">
        <f t="shared" si="0"/>
        <v>1528.8199444444444</v>
      </c>
      <c r="H10" s="167">
        <f t="shared" si="0"/>
        <v>3901.7631944444443</v>
      </c>
      <c r="I10" s="167">
        <f t="shared" si="0"/>
        <v>2109.1154166666661</v>
      </c>
      <c r="J10" s="185">
        <f>+H10+I10</f>
        <v>6010.8786111111103</v>
      </c>
      <c r="K10" s="167">
        <f>SUM(K7:K9)</f>
        <v>42662.060925925929</v>
      </c>
      <c r="L10" s="167">
        <f>SUM(L7:L9)</f>
        <v>6243.7752222222234</v>
      </c>
      <c r="M10" s="167">
        <f>L10/C10</f>
        <v>3.0879204857676674</v>
      </c>
      <c r="N10" s="167">
        <f>SUM(N7:N9)/3</f>
        <v>99.750355433616846</v>
      </c>
      <c r="O10" s="167">
        <f>SUM(O7:O9)/3</f>
        <v>99.734168186222064</v>
      </c>
      <c r="P10" s="167">
        <f>+G10+K10</f>
        <v>44190.880870370376</v>
      </c>
      <c r="Q10" s="167">
        <f>+P10/C10</f>
        <v>21.855035049639156</v>
      </c>
      <c r="R10" s="167">
        <f>SUM(R7:R9)/3</f>
        <v>97.866969077482054</v>
      </c>
      <c r="S10" s="167">
        <f>SUM(S7:S9)/3</f>
        <v>97.742919130540642</v>
      </c>
    </row>
    <row r="11" spans="1:20" s="23" customFormat="1" ht="41.25" customHeight="1" x14ac:dyDescent="0.25">
      <c r="A11" s="19" t="s">
        <v>31</v>
      </c>
      <c r="B11" s="210"/>
      <c r="C11" s="210"/>
      <c r="D11" s="210"/>
      <c r="E11" s="210"/>
      <c r="F11" s="186"/>
      <c r="G11" s="244" t="s">
        <v>32</v>
      </c>
      <c r="H11" s="244"/>
      <c r="I11" s="244"/>
      <c r="J11" s="188">
        <f>+N10</f>
        <v>99.750355433616846</v>
      </c>
      <c r="K11" s="244" t="s">
        <v>33</v>
      </c>
      <c r="L11" s="244"/>
      <c r="M11" s="21">
        <f>+O10</f>
        <v>99.734168186222064</v>
      </c>
      <c r="N11" s="210"/>
      <c r="O11" s="210" t="s">
        <v>34</v>
      </c>
      <c r="P11" s="210"/>
      <c r="Q11" s="21">
        <f>+(J11+M11)/2</f>
        <v>99.742261809919455</v>
      </c>
      <c r="R11" s="210"/>
      <c r="S11" s="22"/>
    </row>
    <row r="15" spans="1:20" x14ac:dyDescent="0.25">
      <c r="L15" t="s">
        <v>35</v>
      </c>
    </row>
    <row r="20" spans="5:5" x14ac:dyDescent="0.25">
      <c r="E20" s="183"/>
    </row>
  </sheetData>
  <mergeCells count="23"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0"/>
  <sheetViews>
    <sheetView view="pageBreakPreview" zoomScale="60" workbookViewId="0">
      <selection activeCell="M9" sqref="M9"/>
    </sheetView>
  </sheetViews>
  <sheetFormatPr defaultRowHeight="12.75" x14ac:dyDescent="0.2"/>
  <cols>
    <col min="1" max="1" width="3.5703125" style="72" customWidth="1"/>
    <col min="2" max="2" width="13" style="28" customWidth="1"/>
    <col min="3" max="3" width="8.7109375" style="28" customWidth="1"/>
    <col min="4" max="4" width="9.42578125" style="28" customWidth="1"/>
    <col min="5" max="5" width="10.85546875" style="28" customWidth="1"/>
    <col min="6" max="6" width="12.85546875" style="28" customWidth="1"/>
    <col min="7" max="7" width="15.28515625" style="28" customWidth="1"/>
    <col min="8" max="8" width="16.7109375" style="28" customWidth="1"/>
    <col min="9" max="9" width="15.28515625" style="28" customWidth="1"/>
    <col min="10" max="10" width="15" style="28" customWidth="1"/>
    <col min="11" max="11" width="16.140625" style="28" customWidth="1"/>
    <col min="12" max="12" width="12.140625" style="28" customWidth="1"/>
    <col min="13" max="13" width="13.7109375" style="28" customWidth="1"/>
    <col min="14" max="14" width="14.42578125" style="28" customWidth="1"/>
    <col min="15" max="15" width="11.42578125" style="28" customWidth="1"/>
    <col min="16" max="17" width="14.5703125" style="28" customWidth="1"/>
    <col min="18" max="18" width="11.85546875" style="28" customWidth="1"/>
    <col min="19" max="19" width="13" style="28" customWidth="1"/>
    <col min="20" max="23" width="9.140625" style="28"/>
    <col min="24" max="24" width="11.5703125" style="28" bestFit="1" customWidth="1"/>
    <col min="25" max="257" width="9.140625" style="28"/>
    <col min="258" max="258" width="3.5703125" style="28" customWidth="1"/>
    <col min="259" max="259" width="13.85546875" style="28" customWidth="1"/>
    <col min="260" max="260" width="12.28515625" style="28" bestFit="1" customWidth="1"/>
    <col min="261" max="261" width="10.5703125" style="28" customWidth="1"/>
    <col min="262" max="262" width="15.28515625" style="28" customWidth="1"/>
    <col min="263" max="263" width="14.5703125" style="28" customWidth="1"/>
    <col min="264" max="264" width="13.42578125" style="28" customWidth="1"/>
    <col min="265" max="265" width="15.140625" style="28" customWidth="1"/>
    <col min="266" max="266" width="9.28515625" style="28" customWidth="1"/>
    <col min="267" max="267" width="11.85546875" style="28" customWidth="1"/>
    <col min="268" max="268" width="14.5703125" style="28" customWidth="1"/>
    <col min="269" max="269" width="17" style="28" customWidth="1"/>
    <col min="270" max="270" width="10.85546875" style="28" customWidth="1"/>
    <col min="271" max="271" width="13.7109375" style="28" customWidth="1"/>
    <col min="272" max="272" width="14.5703125" style="28" customWidth="1"/>
    <col min="273" max="273" width="17" style="28" customWidth="1"/>
    <col min="274" max="274" width="11.85546875" style="28" customWidth="1"/>
    <col min="275" max="275" width="13.7109375" style="28" customWidth="1"/>
    <col min="276" max="513" width="9.140625" style="28"/>
    <col min="514" max="514" width="3.5703125" style="28" customWidth="1"/>
    <col min="515" max="515" width="13.85546875" style="28" customWidth="1"/>
    <col min="516" max="516" width="12.28515625" style="28" bestFit="1" customWidth="1"/>
    <col min="517" max="517" width="10.5703125" style="28" customWidth="1"/>
    <col min="518" max="518" width="15.28515625" style="28" customWidth="1"/>
    <col min="519" max="519" width="14.5703125" style="28" customWidth="1"/>
    <col min="520" max="520" width="13.42578125" style="28" customWidth="1"/>
    <col min="521" max="521" width="15.140625" style="28" customWidth="1"/>
    <col min="522" max="522" width="9.28515625" style="28" customWidth="1"/>
    <col min="523" max="523" width="11.85546875" style="28" customWidth="1"/>
    <col min="524" max="524" width="14.5703125" style="28" customWidth="1"/>
    <col min="525" max="525" width="17" style="28" customWidth="1"/>
    <col min="526" max="526" width="10.85546875" style="28" customWidth="1"/>
    <col min="527" max="527" width="13.7109375" style="28" customWidth="1"/>
    <col min="528" max="528" width="14.5703125" style="28" customWidth="1"/>
    <col min="529" max="529" width="17" style="28" customWidth="1"/>
    <col min="530" max="530" width="11.85546875" style="28" customWidth="1"/>
    <col min="531" max="531" width="13.7109375" style="28" customWidth="1"/>
    <col min="532" max="769" width="9.140625" style="28"/>
    <col min="770" max="770" width="3.5703125" style="28" customWidth="1"/>
    <col min="771" max="771" width="13.85546875" style="28" customWidth="1"/>
    <col min="772" max="772" width="12.28515625" style="28" bestFit="1" customWidth="1"/>
    <col min="773" max="773" width="10.5703125" style="28" customWidth="1"/>
    <col min="774" max="774" width="15.28515625" style="28" customWidth="1"/>
    <col min="775" max="775" width="14.5703125" style="28" customWidth="1"/>
    <col min="776" max="776" width="13.42578125" style="28" customWidth="1"/>
    <col min="777" max="777" width="15.140625" style="28" customWidth="1"/>
    <col min="778" max="778" width="9.28515625" style="28" customWidth="1"/>
    <col min="779" max="779" width="11.85546875" style="28" customWidth="1"/>
    <col min="780" max="780" width="14.5703125" style="28" customWidth="1"/>
    <col min="781" max="781" width="17" style="28" customWidth="1"/>
    <col min="782" max="782" width="10.85546875" style="28" customWidth="1"/>
    <col min="783" max="783" width="13.7109375" style="28" customWidth="1"/>
    <col min="784" max="784" width="14.5703125" style="28" customWidth="1"/>
    <col min="785" max="785" width="17" style="28" customWidth="1"/>
    <col min="786" max="786" width="11.85546875" style="28" customWidth="1"/>
    <col min="787" max="787" width="13.7109375" style="28" customWidth="1"/>
    <col min="788" max="1025" width="9.140625" style="28"/>
    <col min="1026" max="1026" width="3.5703125" style="28" customWidth="1"/>
    <col min="1027" max="1027" width="13.85546875" style="28" customWidth="1"/>
    <col min="1028" max="1028" width="12.28515625" style="28" bestFit="1" customWidth="1"/>
    <col min="1029" max="1029" width="10.5703125" style="28" customWidth="1"/>
    <col min="1030" max="1030" width="15.28515625" style="28" customWidth="1"/>
    <col min="1031" max="1031" width="14.5703125" style="28" customWidth="1"/>
    <col min="1032" max="1032" width="13.42578125" style="28" customWidth="1"/>
    <col min="1033" max="1033" width="15.140625" style="28" customWidth="1"/>
    <col min="1034" max="1034" width="9.28515625" style="28" customWidth="1"/>
    <col min="1035" max="1035" width="11.85546875" style="28" customWidth="1"/>
    <col min="1036" max="1036" width="14.5703125" style="28" customWidth="1"/>
    <col min="1037" max="1037" width="17" style="28" customWidth="1"/>
    <col min="1038" max="1038" width="10.85546875" style="28" customWidth="1"/>
    <col min="1039" max="1039" width="13.7109375" style="28" customWidth="1"/>
    <col min="1040" max="1040" width="14.5703125" style="28" customWidth="1"/>
    <col min="1041" max="1041" width="17" style="28" customWidth="1"/>
    <col min="1042" max="1042" width="11.85546875" style="28" customWidth="1"/>
    <col min="1043" max="1043" width="13.7109375" style="28" customWidth="1"/>
    <col min="1044" max="1281" width="9.140625" style="28"/>
    <col min="1282" max="1282" width="3.5703125" style="28" customWidth="1"/>
    <col min="1283" max="1283" width="13.85546875" style="28" customWidth="1"/>
    <col min="1284" max="1284" width="12.28515625" style="28" bestFit="1" customWidth="1"/>
    <col min="1285" max="1285" width="10.5703125" style="28" customWidth="1"/>
    <col min="1286" max="1286" width="15.28515625" style="28" customWidth="1"/>
    <col min="1287" max="1287" width="14.5703125" style="28" customWidth="1"/>
    <col min="1288" max="1288" width="13.42578125" style="28" customWidth="1"/>
    <col min="1289" max="1289" width="15.140625" style="28" customWidth="1"/>
    <col min="1290" max="1290" width="9.28515625" style="28" customWidth="1"/>
    <col min="1291" max="1291" width="11.85546875" style="28" customWidth="1"/>
    <col min="1292" max="1292" width="14.5703125" style="28" customWidth="1"/>
    <col min="1293" max="1293" width="17" style="28" customWidth="1"/>
    <col min="1294" max="1294" width="10.85546875" style="28" customWidth="1"/>
    <col min="1295" max="1295" width="13.7109375" style="28" customWidth="1"/>
    <col min="1296" max="1296" width="14.5703125" style="28" customWidth="1"/>
    <col min="1297" max="1297" width="17" style="28" customWidth="1"/>
    <col min="1298" max="1298" width="11.85546875" style="28" customWidth="1"/>
    <col min="1299" max="1299" width="13.7109375" style="28" customWidth="1"/>
    <col min="1300" max="1537" width="9.140625" style="28"/>
    <col min="1538" max="1538" width="3.5703125" style="28" customWidth="1"/>
    <col min="1539" max="1539" width="13.85546875" style="28" customWidth="1"/>
    <col min="1540" max="1540" width="12.28515625" style="28" bestFit="1" customWidth="1"/>
    <col min="1541" max="1541" width="10.5703125" style="28" customWidth="1"/>
    <col min="1542" max="1542" width="15.28515625" style="28" customWidth="1"/>
    <col min="1543" max="1543" width="14.5703125" style="28" customWidth="1"/>
    <col min="1544" max="1544" width="13.42578125" style="28" customWidth="1"/>
    <col min="1545" max="1545" width="15.140625" style="28" customWidth="1"/>
    <col min="1546" max="1546" width="9.28515625" style="28" customWidth="1"/>
    <col min="1547" max="1547" width="11.85546875" style="28" customWidth="1"/>
    <col min="1548" max="1548" width="14.5703125" style="28" customWidth="1"/>
    <col min="1549" max="1549" width="17" style="28" customWidth="1"/>
    <col min="1550" max="1550" width="10.85546875" style="28" customWidth="1"/>
    <col min="1551" max="1551" width="13.7109375" style="28" customWidth="1"/>
    <col min="1552" max="1552" width="14.5703125" style="28" customWidth="1"/>
    <col min="1553" max="1553" width="17" style="28" customWidth="1"/>
    <col min="1554" max="1554" width="11.85546875" style="28" customWidth="1"/>
    <col min="1555" max="1555" width="13.7109375" style="28" customWidth="1"/>
    <col min="1556" max="1793" width="9.140625" style="28"/>
    <col min="1794" max="1794" width="3.5703125" style="28" customWidth="1"/>
    <col min="1795" max="1795" width="13.85546875" style="28" customWidth="1"/>
    <col min="1796" max="1796" width="12.28515625" style="28" bestFit="1" customWidth="1"/>
    <col min="1797" max="1797" width="10.5703125" style="28" customWidth="1"/>
    <col min="1798" max="1798" width="15.28515625" style="28" customWidth="1"/>
    <col min="1799" max="1799" width="14.5703125" style="28" customWidth="1"/>
    <col min="1800" max="1800" width="13.42578125" style="28" customWidth="1"/>
    <col min="1801" max="1801" width="15.140625" style="28" customWidth="1"/>
    <col min="1802" max="1802" width="9.28515625" style="28" customWidth="1"/>
    <col min="1803" max="1803" width="11.85546875" style="28" customWidth="1"/>
    <col min="1804" max="1804" width="14.5703125" style="28" customWidth="1"/>
    <col min="1805" max="1805" width="17" style="28" customWidth="1"/>
    <col min="1806" max="1806" width="10.85546875" style="28" customWidth="1"/>
    <col min="1807" max="1807" width="13.7109375" style="28" customWidth="1"/>
    <col min="1808" max="1808" width="14.5703125" style="28" customWidth="1"/>
    <col min="1809" max="1809" width="17" style="28" customWidth="1"/>
    <col min="1810" max="1810" width="11.85546875" style="28" customWidth="1"/>
    <col min="1811" max="1811" width="13.7109375" style="28" customWidth="1"/>
    <col min="1812" max="2049" width="9.140625" style="28"/>
    <col min="2050" max="2050" width="3.5703125" style="28" customWidth="1"/>
    <col min="2051" max="2051" width="13.85546875" style="28" customWidth="1"/>
    <col min="2052" max="2052" width="12.28515625" style="28" bestFit="1" customWidth="1"/>
    <col min="2053" max="2053" width="10.5703125" style="28" customWidth="1"/>
    <col min="2054" max="2054" width="15.28515625" style="28" customWidth="1"/>
    <col min="2055" max="2055" width="14.5703125" style="28" customWidth="1"/>
    <col min="2056" max="2056" width="13.42578125" style="28" customWidth="1"/>
    <col min="2057" max="2057" width="15.140625" style="28" customWidth="1"/>
    <col min="2058" max="2058" width="9.28515625" style="28" customWidth="1"/>
    <col min="2059" max="2059" width="11.85546875" style="28" customWidth="1"/>
    <col min="2060" max="2060" width="14.5703125" style="28" customWidth="1"/>
    <col min="2061" max="2061" width="17" style="28" customWidth="1"/>
    <col min="2062" max="2062" width="10.85546875" style="28" customWidth="1"/>
    <col min="2063" max="2063" width="13.7109375" style="28" customWidth="1"/>
    <col min="2064" max="2064" width="14.5703125" style="28" customWidth="1"/>
    <col min="2065" max="2065" width="17" style="28" customWidth="1"/>
    <col min="2066" max="2066" width="11.85546875" style="28" customWidth="1"/>
    <col min="2067" max="2067" width="13.7109375" style="28" customWidth="1"/>
    <col min="2068" max="2305" width="9.140625" style="28"/>
    <col min="2306" max="2306" width="3.5703125" style="28" customWidth="1"/>
    <col min="2307" max="2307" width="13.85546875" style="28" customWidth="1"/>
    <col min="2308" max="2308" width="12.28515625" style="28" bestFit="1" customWidth="1"/>
    <col min="2309" max="2309" width="10.5703125" style="28" customWidth="1"/>
    <col min="2310" max="2310" width="15.28515625" style="28" customWidth="1"/>
    <col min="2311" max="2311" width="14.5703125" style="28" customWidth="1"/>
    <col min="2312" max="2312" width="13.42578125" style="28" customWidth="1"/>
    <col min="2313" max="2313" width="15.140625" style="28" customWidth="1"/>
    <col min="2314" max="2314" width="9.28515625" style="28" customWidth="1"/>
    <col min="2315" max="2315" width="11.85546875" style="28" customWidth="1"/>
    <col min="2316" max="2316" width="14.5703125" style="28" customWidth="1"/>
    <col min="2317" max="2317" width="17" style="28" customWidth="1"/>
    <col min="2318" max="2318" width="10.85546875" style="28" customWidth="1"/>
    <col min="2319" max="2319" width="13.7109375" style="28" customWidth="1"/>
    <col min="2320" max="2320" width="14.5703125" style="28" customWidth="1"/>
    <col min="2321" max="2321" width="17" style="28" customWidth="1"/>
    <col min="2322" max="2322" width="11.85546875" style="28" customWidth="1"/>
    <col min="2323" max="2323" width="13.7109375" style="28" customWidth="1"/>
    <col min="2324" max="2561" width="9.140625" style="28"/>
    <col min="2562" max="2562" width="3.5703125" style="28" customWidth="1"/>
    <col min="2563" max="2563" width="13.85546875" style="28" customWidth="1"/>
    <col min="2564" max="2564" width="12.28515625" style="28" bestFit="1" customWidth="1"/>
    <col min="2565" max="2565" width="10.5703125" style="28" customWidth="1"/>
    <col min="2566" max="2566" width="15.28515625" style="28" customWidth="1"/>
    <col min="2567" max="2567" width="14.5703125" style="28" customWidth="1"/>
    <col min="2568" max="2568" width="13.42578125" style="28" customWidth="1"/>
    <col min="2569" max="2569" width="15.140625" style="28" customWidth="1"/>
    <col min="2570" max="2570" width="9.28515625" style="28" customWidth="1"/>
    <col min="2571" max="2571" width="11.85546875" style="28" customWidth="1"/>
    <col min="2572" max="2572" width="14.5703125" style="28" customWidth="1"/>
    <col min="2573" max="2573" width="17" style="28" customWidth="1"/>
    <col min="2574" max="2574" width="10.85546875" style="28" customWidth="1"/>
    <col min="2575" max="2575" width="13.7109375" style="28" customWidth="1"/>
    <col min="2576" max="2576" width="14.5703125" style="28" customWidth="1"/>
    <col min="2577" max="2577" width="17" style="28" customWidth="1"/>
    <col min="2578" max="2578" width="11.85546875" style="28" customWidth="1"/>
    <col min="2579" max="2579" width="13.7109375" style="28" customWidth="1"/>
    <col min="2580" max="2817" width="9.140625" style="28"/>
    <col min="2818" max="2818" width="3.5703125" style="28" customWidth="1"/>
    <col min="2819" max="2819" width="13.85546875" style="28" customWidth="1"/>
    <col min="2820" max="2820" width="12.28515625" style="28" bestFit="1" customWidth="1"/>
    <col min="2821" max="2821" width="10.5703125" style="28" customWidth="1"/>
    <col min="2822" max="2822" width="15.28515625" style="28" customWidth="1"/>
    <col min="2823" max="2823" width="14.5703125" style="28" customWidth="1"/>
    <col min="2824" max="2824" width="13.42578125" style="28" customWidth="1"/>
    <col min="2825" max="2825" width="15.140625" style="28" customWidth="1"/>
    <col min="2826" max="2826" width="9.28515625" style="28" customWidth="1"/>
    <col min="2827" max="2827" width="11.85546875" style="28" customWidth="1"/>
    <col min="2828" max="2828" width="14.5703125" style="28" customWidth="1"/>
    <col min="2829" max="2829" width="17" style="28" customWidth="1"/>
    <col min="2830" max="2830" width="10.85546875" style="28" customWidth="1"/>
    <col min="2831" max="2831" width="13.7109375" style="28" customWidth="1"/>
    <col min="2832" max="2832" width="14.5703125" style="28" customWidth="1"/>
    <col min="2833" max="2833" width="17" style="28" customWidth="1"/>
    <col min="2834" max="2834" width="11.85546875" style="28" customWidth="1"/>
    <col min="2835" max="2835" width="13.7109375" style="28" customWidth="1"/>
    <col min="2836" max="3073" width="9.140625" style="28"/>
    <col min="3074" max="3074" width="3.5703125" style="28" customWidth="1"/>
    <col min="3075" max="3075" width="13.85546875" style="28" customWidth="1"/>
    <col min="3076" max="3076" width="12.28515625" style="28" bestFit="1" customWidth="1"/>
    <col min="3077" max="3077" width="10.5703125" style="28" customWidth="1"/>
    <col min="3078" max="3078" width="15.28515625" style="28" customWidth="1"/>
    <col min="3079" max="3079" width="14.5703125" style="28" customWidth="1"/>
    <col min="3080" max="3080" width="13.42578125" style="28" customWidth="1"/>
    <col min="3081" max="3081" width="15.140625" style="28" customWidth="1"/>
    <col min="3082" max="3082" width="9.28515625" style="28" customWidth="1"/>
    <col min="3083" max="3083" width="11.85546875" style="28" customWidth="1"/>
    <col min="3084" max="3084" width="14.5703125" style="28" customWidth="1"/>
    <col min="3085" max="3085" width="17" style="28" customWidth="1"/>
    <col min="3086" max="3086" width="10.85546875" style="28" customWidth="1"/>
    <col min="3087" max="3087" width="13.7109375" style="28" customWidth="1"/>
    <col min="3088" max="3088" width="14.5703125" style="28" customWidth="1"/>
    <col min="3089" max="3089" width="17" style="28" customWidth="1"/>
    <col min="3090" max="3090" width="11.85546875" style="28" customWidth="1"/>
    <col min="3091" max="3091" width="13.7109375" style="28" customWidth="1"/>
    <col min="3092" max="3329" width="9.140625" style="28"/>
    <col min="3330" max="3330" width="3.5703125" style="28" customWidth="1"/>
    <col min="3331" max="3331" width="13.85546875" style="28" customWidth="1"/>
    <col min="3332" max="3332" width="12.28515625" style="28" bestFit="1" customWidth="1"/>
    <col min="3333" max="3333" width="10.5703125" style="28" customWidth="1"/>
    <col min="3334" max="3334" width="15.28515625" style="28" customWidth="1"/>
    <col min="3335" max="3335" width="14.5703125" style="28" customWidth="1"/>
    <col min="3336" max="3336" width="13.42578125" style="28" customWidth="1"/>
    <col min="3337" max="3337" width="15.140625" style="28" customWidth="1"/>
    <col min="3338" max="3338" width="9.28515625" style="28" customWidth="1"/>
    <col min="3339" max="3339" width="11.85546875" style="28" customWidth="1"/>
    <col min="3340" max="3340" width="14.5703125" style="28" customWidth="1"/>
    <col min="3341" max="3341" width="17" style="28" customWidth="1"/>
    <col min="3342" max="3342" width="10.85546875" style="28" customWidth="1"/>
    <col min="3343" max="3343" width="13.7109375" style="28" customWidth="1"/>
    <col min="3344" max="3344" width="14.5703125" style="28" customWidth="1"/>
    <col min="3345" max="3345" width="17" style="28" customWidth="1"/>
    <col min="3346" max="3346" width="11.85546875" style="28" customWidth="1"/>
    <col min="3347" max="3347" width="13.7109375" style="28" customWidth="1"/>
    <col min="3348" max="3585" width="9.140625" style="28"/>
    <col min="3586" max="3586" width="3.5703125" style="28" customWidth="1"/>
    <col min="3587" max="3587" width="13.85546875" style="28" customWidth="1"/>
    <col min="3588" max="3588" width="12.28515625" style="28" bestFit="1" customWidth="1"/>
    <col min="3589" max="3589" width="10.5703125" style="28" customWidth="1"/>
    <col min="3590" max="3590" width="15.28515625" style="28" customWidth="1"/>
    <col min="3591" max="3591" width="14.5703125" style="28" customWidth="1"/>
    <col min="3592" max="3592" width="13.42578125" style="28" customWidth="1"/>
    <col min="3593" max="3593" width="15.140625" style="28" customWidth="1"/>
    <col min="3594" max="3594" width="9.28515625" style="28" customWidth="1"/>
    <col min="3595" max="3595" width="11.85546875" style="28" customWidth="1"/>
    <col min="3596" max="3596" width="14.5703125" style="28" customWidth="1"/>
    <col min="3597" max="3597" width="17" style="28" customWidth="1"/>
    <col min="3598" max="3598" width="10.85546875" style="28" customWidth="1"/>
    <col min="3599" max="3599" width="13.7109375" style="28" customWidth="1"/>
    <col min="3600" max="3600" width="14.5703125" style="28" customWidth="1"/>
    <col min="3601" max="3601" width="17" style="28" customWidth="1"/>
    <col min="3602" max="3602" width="11.85546875" style="28" customWidth="1"/>
    <col min="3603" max="3603" width="13.7109375" style="28" customWidth="1"/>
    <col min="3604" max="3841" width="9.140625" style="28"/>
    <col min="3842" max="3842" width="3.5703125" style="28" customWidth="1"/>
    <col min="3843" max="3843" width="13.85546875" style="28" customWidth="1"/>
    <col min="3844" max="3844" width="12.28515625" style="28" bestFit="1" customWidth="1"/>
    <col min="3845" max="3845" width="10.5703125" style="28" customWidth="1"/>
    <col min="3846" max="3846" width="15.28515625" style="28" customWidth="1"/>
    <col min="3847" max="3847" width="14.5703125" style="28" customWidth="1"/>
    <col min="3848" max="3848" width="13.42578125" style="28" customWidth="1"/>
    <col min="3849" max="3849" width="15.140625" style="28" customWidth="1"/>
    <col min="3850" max="3850" width="9.28515625" style="28" customWidth="1"/>
    <col min="3851" max="3851" width="11.85546875" style="28" customWidth="1"/>
    <col min="3852" max="3852" width="14.5703125" style="28" customWidth="1"/>
    <col min="3853" max="3853" width="17" style="28" customWidth="1"/>
    <col min="3854" max="3854" width="10.85546875" style="28" customWidth="1"/>
    <col min="3855" max="3855" width="13.7109375" style="28" customWidth="1"/>
    <col min="3856" max="3856" width="14.5703125" style="28" customWidth="1"/>
    <col min="3857" max="3857" width="17" style="28" customWidth="1"/>
    <col min="3858" max="3858" width="11.85546875" style="28" customWidth="1"/>
    <col min="3859" max="3859" width="13.7109375" style="28" customWidth="1"/>
    <col min="3860" max="4097" width="9.140625" style="28"/>
    <col min="4098" max="4098" width="3.5703125" style="28" customWidth="1"/>
    <col min="4099" max="4099" width="13.85546875" style="28" customWidth="1"/>
    <col min="4100" max="4100" width="12.28515625" style="28" bestFit="1" customWidth="1"/>
    <col min="4101" max="4101" width="10.5703125" style="28" customWidth="1"/>
    <col min="4102" max="4102" width="15.28515625" style="28" customWidth="1"/>
    <col min="4103" max="4103" width="14.5703125" style="28" customWidth="1"/>
    <col min="4104" max="4104" width="13.42578125" style="28" customWidth="1"/>
    <col min="4105" max="4105" width="15.140625" style="28" customWidth="1"/>
    <col min="4106" max="4106" width="9.28515625" style="28" customWidth="1"/>
    <col min="4107" max="4107" width="11.85546875" style="28" customWidth="1"/>
    <col min="4108" max="4108" width="14.5703125" style="28" customWidth="1"/>
    <col min="4109" max="4109" width="17" style="28" customWidth="1"/>
    <col min="4110" max="4110" width="10.85546875" style="28" customWidth="1"/>
    <col min="4111" max="4111" width="13.7109375" style="28" customWidth="1"/>
    <col min="4112" max="4112" width="14.5703125" style="28" customWidth="1"/>
    <col min="4113" max="4113" width="17" style="28" customWidth="1"/>
    <col min="4114" max="4114" width="11.85546875" style="28" customWidth="1"/>
    <col min="4115" max="4115" width="13.7109375" style="28" customWidth="1"/>
    <col min="4116" max="4353" width="9.140625" style="28"/>
    <col min="4354" max="4354" width="3.5703125" style="28" customWidth="1"/>
    <col min="4355" max="4355" width="13.85546875" style="28" customWidth="1"/>
    <col min="4356" max="4356" width="12.28515625" style="28" bestFit="1" customWidth="1"/>
    <col min="4357" max="4357" width="10.5703125" style="28" customWidth="1"/>
    <col min="4358" max="4358" width="15.28515625" style="28" customWidth="1"/>
    <col min="4359" max="4359" width="14.5703125" style="28" customWidth="1"/>
    <col min="4360" max="4360" width="13.42578125" style="28" customWidth="1"/>
    <col min="4361" max="4361" width="15.140625" style="28" customWidth="1"/>
    <col min="4362" max="4362" width="9.28515625" style="28" customWidth="1"/>
    <col min="4363" max="4363" width="11.85546875" style="28" customWidth="1"/>
    <col min="4364" max="4364" width="14.5703125" style="28" customWidth="1"/>
    <col min="4365" max="4365" width="17" style="28" customWidth="1"/>
    <col min="4366" max="4366" width="10.85546875" style="28" customWidth="1"/>
    <col min="4367" max="4367" width="13.7109375" style="28" customWidth="1"/>
    <col min="4368" max="4368" width="14.5703125" style="28" customWidth="1"/>
    <col min="4369" max="4369" width="17" style="28" customWidth="1"/>
    <col min="4370" max="4370" width="11.85546875" style="28" customWidth="1"/>
    <col min="4371" max="4371" width="13.7109375" style="28" customWidth="1"/>
    <col min="4372" max="4609" width="9.140625" style="28"/>
    <col min="4610" max="4610" width="3.5703125" style="28" customWidth="1"/>
    <col min="4611" max="4611" width="13.85546875" style="28" customWidth="1"/>
    <col min="4612" max="4612" width="12.28515625" style="28" bestFit="1" customWidth="1"/>
    <col min="4613" max="4613" width="10.5703125" style="28" customWidth="1"/>
    <col min="4614" max="4614" width="15.28515625" style="28" customWidth="1"/>
    <col min="4615" max="4615" width="14.5703125" style="28" customWidth="1"/>
    <col min="4616" max="4616" width="13.42578125" style="28" customWidth="1"/>
    <col min="4617" max="4617" width="15.140625" style="28" customWidth="1"/>
    <col min="4618" max="4618" width="9.28515625" style="28" customWidth="1"/>
    <col min="4619" max="4619" width="11.85546875" style="28" customWidth="1"/>
    <col min="4620" max="4620" width="14.5703125" style="28" customWidth="1"/>
    <col min="4621" max="4621" width="17" style="28" customWidth="1"/>
    <col min="4622" max="4622" width="10.85546875" style="28" customWidth="1"/>
    <col min="4623" max="4623" width="13.7109375" style="28" customWidth="1"/>
    <col min="4624" max="4624" width="14.5703125" style="28" customWidth="1"/>
    <col min="4625" max="4625" width="17" style="28" customWidth="1"/>
    <col min="4626" max="4626" width="11.85546875" style="28" customWidth="1"/>
    <col min="4627" max="4627" width="13.7109375" style="28" customWidth="1"/>
    <col min="4628" max="4865" width="9.140625" style="28"/>
    <col min="4866" max="4866" width="3.5703125" style="28" customWidth="1"/>
    <col min="4867" max="4867" width="13.85546875" style="28" customWidth="1"/>
    <col min="4868" max="4868" width="12.28515625" style="28" bestFit="1" customWidth="1"/>
    <col min="4869" max="4869" width="10.5703125" style="28" customWidth="1"/>
    <col min="4870" max="4870" width="15.28515625" style="28" customWidth="1"/>
    <col min="4871" max="4871" width="14.5703125" style="28" customWidth="1"/>
    <col min="4872" max="4872" width="13.42578125" style="28" customWidth="1"/>
    <col min="4873" max="4873" width="15.140625" style="28" customWidth="1"/>
    <col min="4874" max="4874" width="9.28515625" style="28" customWidth="1"/>
    <col min="4875" max="4875" width="11.85546875" style="28" customWidth="1"/>
    <col min="4876" max="4876" width="14.5703125" style="28" customWidth="1"/>
    <col min="4877" max="4877" width="17" style="28" customWidth="1"/>
    <col min="4878" max="4878" width="10.85546875" style="28" customWidth="1"/>
    <col min="4879" max="4879" width="13.7109375" style="28" customWidth="1"/>
    <col min="4880" max="4880" width="14.5703125" style="28" customWidth="1"/>
    <col min="4881" max="4881" width="17" style="28" customWidth="1"/>
    <col min="4882" max="4882" width="11.85546875" style="28" customWidth="1"/>
    <col min="4883" max="4883" width="13.7109375" style="28" customWidth="1"/>
    <col min="4884" max="5121" width="9.140625" style="28"/>
    <col min="5122" max="5122" width="3.5703125" style="28" customWidth="1"/>
    <col min="5123" max="5123" width="13.85546875" style="28" customWidth="1"/>
    <col min="5124" max="5124" width="12.28515625" style="28" bestFit="1" customWidth="1"/>
    <col min="5125" max="5125" width="10.5703125" style="28" customWidth="1"/>
    <col min="5126" max="5126" width="15.28515625" style="28" customWidth="1"/>
    <col min="5127" max="5127" width="14.5703125" style="28" customWidth="1"/>
    <col min="5128" max="5128" width="13.42578125" style="28" customWidth="1"/>
    <col min="5129" max="5129" width="15.140625" style="28" customWidth="1"/>
    <col min="5130" max="5130" width="9.28515625" style="28" customWidth="1"/>
    <col min="5131" max="5131" width="11.85546875" style="28" customWidth="1"/>
    <col min="5132" max="5132" width="14.5703125" style="28" customWidth="1"/>
    <col min="5133" max="5133" width="17" style="28" customWidth="1"/>
    <col min="5134" max="5134" width="10.85546875" style="28" customWidth="1"/>
    <col min="5135" max="5135" width="13.7109375" style="28" customWidth="1"/>
    <col min="5136" max="5136" width="14.5703125" style="28" customWidth="1"/>
    <col min="5137" max="5137" width="17" style="28" customWidth="1"/>
    <col min="5138" max="5138" width="11.85546875" style="28" customWidth="1"/>
    <col min="5139" max="5139" width="13.7109375" style="28" customWidth="1"/>
    <col min="5140" max="5377" width="9.140625" style="28"/>
    <col min="5378" max="5378" width="3.5703125" style="28" customWidth="1"/>
    <col min="5379" max="5379" width="13.85546875" style="28" customWidth="1"/>
    <col min="5380" max="5380" width="12.28515625" style="28" bestFit="1" customWidth="1"/>
    <col min="5381" max="5381" width="10.5703125" style="28" customWidth="1"/>
    <col min="5382" max="5382" width="15.28515625" style="28" customWidth="1"/>
    <col min="5383" max="5383" width="14.5703125" style="28" customWidth="1"/>
    <col min="5384" max="5384" width="13.42578125" style="28" customWidth="1"/>
    <col min="5385" max="5385" width="15.140625" style="28" customWidth="1"/>
    <col min="5386" max="5386" width="9.28515625" style="28" customWidth="1"/>
    <col min="5387" max="5387" width="11.85546875" style="28" customWidth="1"/>
    <col min="5388" max="5388" width="14.5703125" style="28" customWidth="1"/>
    <col min="5389" max="5389" width="17" style="28" customWidth="1"/>
    <col min="5390" max="5390" width="10.85546875" style="28" customWidth="1"/>
    <col min="5391" max="5391" width="13.7109375" style="28" customWidth="1"/>
    <col min="5392" max="5392" width="14.5703125" style="28" customWidth="1"/>
    <col min="5393" max="5393" width="17" style="28" customWidth="1"/>
    <col min="5394" max="5394" width="11.85546875" style="28" customWidth="1"/>
    <col min="5395" max="5395" width="13.7109375" style="28" customWidth="1"/>
    <col min="5396" max="5633" width="9.140625" style="28"/>
    <col min="5634" max="5634" width="3.5703125" style="28" customWidth="1"/>
    <col min="5635" max="5635" width="13.85546875" style="28" customWidth="1"/>
    <col min="5636" max="5636" width="12.28515625" style="28" bestFit="1" customWidth="1"/>
    <col min="5637" max="5637" width="10.5703125" style="28" customWidth="1"/>
    <col min="5638" max="5638" width="15.28515625" style="28" customWidth="1"/>
    <col min="5639" max="5639" width="14.5703125" style="28" customWidth="1"/>
    <col min="5640" max="5640" width="13.42578125" style="28" customWidth="1"/>
    <col min="5641" max="5641" width="15.140625" style="28" customWidth="1"/>
    <col min="5642" max="5642" width="9.28515625" style="28" customWidth="1"/>
    <col min="5643" max="5643" width="11.85546875" style="28" customWidth="1"/>
    <col min="5644" max="5644" width="14.5703125" style="28" customWidth="1"/>
    <col min="5645" max="5645" width="17" style="28" customWidth="1"/>
    <col min="5646" max="5646" width="10.85546875" style="28" customWidth="1"/>
    <col min="5647" max="5647" width="13.7109375" style="28" customWidth="1"/>
    <col min="5648" max="5648" width="14.5703125" style="28" customWidth="1"/>
    <col min="5649" max="5649" width="17" style="28" customWidth="1"/>
    <col min="5650" max="5650" width="11.85546875" style="28" customWidth="1"/>
    <col min="5651" max="5651" width="13.7109375" style="28" customWidth="1"/>
    <col min="5652" max="5889" width="9.140625" style="28"/>
    <col min="5890" max="5890" width="3.5703125" style="28" customWidth="1"/>
    <col min="5891" max="5891" width="13.85546875" style="28" customWidth="1"/>
    <col min="5892" max="5892" width="12.28515625" style="28" bestFit="1" customWidth="1"/>
    <col min="5893" max="5893" width="10.5703125" style="28" customWidth="1"/>
    <col min="5894" max="5894" width="15.28515625" style="28" customWidth="1"/>
    <col min="5895" max="5895" width="14.5703125" style="28" customWidth="1"/>
    <col min="5896" max="5896" width="13.42578125" style="28" customWidth="1"/>
    <col min="5897" max="5897" width="15.140625" style="28" customWidth="1"/>
    <col min="5898" max="5898" width="9.28515625" style="28" customWidth="1"/>
    <col min="5899" max="5899" width="11.85546875" style="28" customWidth="1"/>
    <col min="5900" max="5900" width="14.5703125" style="28" customWidth="1"/>
    <col min="5901" max="5901" width="17" style="28" customWidth="1"/>
    <col min="5902" max="5902" width="10.85546875" style="28" customWidth="1"/>
    <col min="5903" max="5903" width="13.7109375" style="28" customWidth="1"/>
    <col min="5904" max="5904" width="14.5703125" style="28" customWidth="1"/>
    <col min="5905" max="5905" width="17" style="28" customWidth="1"/>
    <col min="5906" max="5906" width="11.85546875" style="28" customWidth="1"/>
    <col min="5907" max="5907" width="13.7109375" style="28" customWidth="1"/>
    <col min="5908" max="6145" width="9.140625" style="28"/>
    <col min="6146" max="6146" width="3.5703125" style="28" customWidth="1"/>
    <col min="6147" max="6147" width="13.85546875" style="28" customWidth="1"/>
    <col min="6148" max="6148" width="12.28515625" style="28" bestFit="1" customWidth="1"/>
    <col min="6149" max="6149" width="10.5703125" style="28" customWidth="1"/>
    <col min="6150" max="6150" width="15.28515625" style="28" customWidth="1"/>
    <col min="6151" max="6151" width="14.5703125" style="28" customWidth="1"/>
    <col min="6152" max="6152" width="13.42578125" style="28" customWidth="1"/>
    <col min="6153" max="6153" width="15.140625" style="28" customWidth="1"/>
    <col min="6154" max="6154" width="9.28515625" style="28" customWidth="1"/>
    <col min="6155" max="6155" width="11.85546875" style="28" customWidth="1"/>
    <col min="6156" max="6156" width="14.5703125" style="28" customWidth="1"/>
    <col min="6157" max="6157" width="17" style="28" customWidth="1"/>
    <col min="6158" max="6158" width="10.85546875" style="28" customWidth="1"/>
    <col min="6159" max="6159" width="13.7109375" style="28" customWidth="1"/>
    <col min="6160" max="6160" width="14.5703125" style="28" customWidth="1"/>
    <col min="6161" max="6161" width="17" style="28" customWidth="1"/>
    <col min="6162" max="6162" width="11.85546875" style="28" customWidth="1"/>
    <col min="6163" max="6163" width="13.7109375" style="28" customWidth="1"/>
    <col min="6164" max="6401" width="9.140625" style="28"/>
    <col min="6402" max="6402" width="3.5703125" style="28" customWidth="1"/>
    <col min="6403" max="6403" width="13.85546875" style="28" customWidth="1"/>
    <col min="6404" max="6404" width="12.28515625" style="28" bestFit="1" customWidth="1"/>
    <col min="6405" max="6405" width="10.5703125" style="28" customWidth="1"/>
    <col min="6406" max="6406" width="15.28515625" style="28" customWidth="1"/>
    <col min="6407" max="6407" width="14.5703125" style="28" customWidth="1"/>
    <col min="6408" max="6408" width="13.42578125" style="28" customWidth="1"/>
    <col min="6409" max="6409" width="15.140625" style="28" customWidth="1"/>
    <col min="6410" max="6410" width="9.28515625" style="28" customWidth="1"/>
    <col min="6411" max="6411" width="11.85546875" style="28" customWidth="1"/>
    <col min="6412" max="6412" width="14.5703125" style="28" customWidth="1"/>
    <col min="6413" max="6413" width="17" style="28" customWidth="1"/>
    <col min="6414" max="6414" width="10.85546875" style="28" customWidth="1"/>
    <col min="6415" max="6415" width="13.7109375" style="28" customWidth="1"/>
    <col min="6416" max="6416" width="14.5703125" style="28" customWidth="1"/>
    <col min="6417" max="6417" width="17" style="28" customWidth="1"/>
    <col min="6418" max="6418" width="11.85546875" style="28" customWidth="1"/>
    <col min="6419" max="6419" width="13.7109375" style="28" customWidth="1"/>
    <col min="6420" max="6657" width="9.140625" style="28"/>
    <col min="6658" max="6658" width="3.5703125" style="28" customWidth="1"/>
    <col min="6659" max="6659" width="13.85546875" style="28" customWidth="1"/>
    <col min="6660" max="6660" width="12.28515625" style="28" bestFit="1" customWidth="1"/>
    <col min="6661" max="6661" width="10.5703125" style="28" customWidth="1"/>
    <col min="6662" max="6662" width="15.28515625" style="28" customWidth="1"/>
    <col min="6663" max="6663" width="14.5703125" style="28" customWidth="1"/>
    <col min="6664" max="6664" width="13.42578125" style="28" customWidth="1"/>
    <col min="6665" max="6665" width="15.140625" style="28" customWidth="1"/>
    <col min="6666" max="6666" width="9.28515625" style="28" customWidth="1"/>
    <col min="6667" max="6667" width="11.85546875" style="28" customWidth="1"/>
    <col min="6668" max="6668" width="14.5703125" style="28" customWidth="1"/>
    <col min="6669" max="6669" width="17" style="28" customWidth="1"/>
    <col min="6670" max="6670" width="10.85546875" style="28" customWidth="1"/>
    <col min="6671" max="6671" width="13.7109375" style="28" customWidth="1"/>
    <col min="6672" max="6672" width="14.5703125" style="28" customWidth="1"/>
    <col min="6673" max="6673" width="17" style="28" customWidth="1"/>
    <col min="6674" max="6674" width="11.85546875" style="28" customWidth="1"/>
    <col min="6675" max="6675" width="13.7109375" style="28" customWidth="1"/>
    <col min="6676" max="6913" width="9.140625" style="28"/>
    <col min="6914" max="6914" width="3.5703125" style="28" customWidth="1"/>
    <col min="6915" max="6915" width="13.85546875" style="28" customWidth="1"/>
    <col min="6916" max="6916" width="12.28515625" style="28" bestFit="1" customWidth="1"/>
    <col min="6917" max="6917" width="10.5703125" style="28" customWidth="1"/>
    <col min="6918" max="6918" width="15.28515625" style="28" customWidth="1"/>
    <col min="6919" max="6919" width="14.5703125" style="28" customWidth="1"/>
    <col min="6920" max="6920" width="13.42578125" style="28" customWidth="1"/>
    <col min="6921" max="6921" width="15.140625" style="28" customWidth="1"/>
    <col min="6922" max="6922" width="9.28515625" style="28" customWidth="1"/>
    <col min="6923" max="6923" width="11.85546875" style="28" customWidth="1"/>
    <col min="6924" max="6924" width="14.5703125" style="28" customWidth="1"/>
    <col min="6925" max="6925" width="17" style="28" customWidth="1"/>
    <col min="6926" max="6926" width="10.85546875" style="28" customWidth="1"/>
    <col min="6927" max="6927" width="13.7109375" style="28" customWidth="1"/>
    <col min="6928" max="6928" width="14.5703125" style="28" customWidth="1"/>
    <col min="6929" max="6929" width="17" style="28" customWidth="1"/>
    <col min="6930" max="6930" width="11.85546875" style="28" customWidth="1"/>
    <col min="6931" max="6931" width="13.7109375" style="28" customWidth="1"/>
    <col min="6932" max="7169" width="9.140625" style="28"/>
    <col min="7170" max="7170" width="3.5703125" style="28" customWidth="1"/>
    <col min="7171" max="7171" width="13.85546875" style="28" customWidth="1"/>
    <col min="7172" max="7172" width="12.28515625" style="28" bestFit="1" customWidth="1"/>
    <col min="7173" max="7173" width="10.5703125" style="28" customWidth="1"/>
    <col min="7174" max="7174" width="15.28515625" style="28" customWidth="1"/>
    <col min="7175" max="7175" width="14.5703125" style="28" customWidth="1"/>
    <col min="7176" max="7176" width="13.42578125" style="28" customWidth="1"/>
    <col min="7177" max="7177" width="15.140625" style="28" customWidth="1"/>
    <col min="7178" max="7178" width="9.28515625" style="28" customWidth="1"/>
    <col min="7179" max="7179" width="11.85546875" style="28" customWidth="1"/>
    <col min="7180" max="7180" width="14.5703125" style="28" customWidth="1"/>
    <col min="7181" max="7181" width="17" style="28" customWidth="1"/>
    <col min="7182" max="7182" width="10.85546875" style="28" customWidth="1"/>
    <col min="7183" max="7183" width="13.7109375" style="28" customWidth="1"/>
    <col min="7184" max="7184" width="14.5703125" style="28" customWidth="1"/>
    <col min="7185" max="7185" width="17" style="28" customWidth="1"/>
    <col min="7186" max="7186" width="11.85546875" style="28" customWidth="1"/>
    <col min="7187" max="7187" width="13.7109375" style="28" customWidth="1"/>
    <col min="7188" max="7425" width="9.140625" style="28"/>
    <col min="7426" max="7426" width="3.5703125" style="28" customWidth="1"/>
    <col min="7427" max="7427" width="13.85546875" style="28" customWidth="1"/>
    <col min="7428" max="7428" width="12.28515625" style="28" bestFit="1" customWidth="1"/>
    <col min="7429" max="7429" width="10.5703125" style="28" customWidth="1"/>
    <col min="7430" max="7430" width="15.28515625" style="28" customWidth="1"/>
    <col min="7431" max="7431" width="14.5703125" style="28" customWidth="1"/>
    <col min="7432" max="7432" width="13.42578125" style="28" customWidth="1"/>
    <col min="7433" max="7433" width="15.140625" style="28" customWidth="1"/>
    <col min="7434" max="7434" width="9.28515625" style="28" customWidth="1"/>
    <col min="7435" max="7435" width="11.85546875" style="28" customWidth="1"/>
    <col min="7436" max="7436" width="14.5703125" style="28" customWidth="1"/>
    <col min="7437" max="7437" width="17" style="28" customWidth="1"/>
    <col min="7438" max="7438" width="10.85546875" style="28" customWidth="1"/>
    <col min="7439" max="7439" width="13.7109375" style="28" customWidth="1"/>
    <col min="7440" max="7440" width="14.5703125" style="28" customWidth="1"/>
    <col min="7441" max="7441" width="17" style="28" customWidth="1"/>
    <col min="7442" max="7442" width="11.85546875" style="28" customWidth="1"/>
    <col min="7443" max="7443" width="13.7109375" style="28" customWidth="1"/>
    <col min="7444" max="7681" width="9.140625" style="28"/>
    <col min="7682" max="7682" width="3.5703125" style="28" customWidth="1"/>
    <col min="7683" max="7683" width="13.85546875" style="28" customWidth="1"/>
    <col min="7684" max="7684" width="12.28515625" style="28" bestFit="1" customWidth="1"/>
    <col min="7685" max="7685" width="10.5703125" style="28" customWidth="1"/>
    <col min="7686" max="7686" width="15.28515625" style="28" customWidth="1"/>
    <col min="7687" max="7687" width="14.5703125" style="28" customWidth="1"/>
    <col min="7688" max="7688" width="13.42578125" style="28" customWidth="1"/>
    <col min="7689" max="7689" width="15.140625" style="28" customWidth="1"/>
    <col min="7690" max="7690" width="9.28515625" style="28" customWidth="1"/>
    <col min="7691" max="7691" width="11.85546875" style="28" customWidth="1"/>
    <col min="7692" max="7692" width="14.5703125" style="28" customWidth="1"/>
    <col min="7693" max="7693" width="17" style="28" customWidth="1"/>
    <col min="7694" max="7694" width="10.85546875" style="28" customWidth="1"/>
    <col min="7695" max="7695" width="13.7109375" style="28" customWidth="1"/>
    <col min="7696" max="7696" width="14.5703125" style="28" customWidth="1"/>
    <col min="7697" max="7697" width="17" style="28" customWidth="1"/>
    <col min="7698" max="7698" width="11.85546875" style="28" customWidth="1"/>
    <col min="7699" max="7699" width="13.7109375" style="28" customWidth="1"/>
    <col min="7700" max="7937" width="9.140625" style="28"/>
    <col min="7938" max="7938" width="3.5703125" style="28" customWidth="1"/>
    <col min="7939" max="7939" width="13.85546875" style="28" customWidth="1"/>
    <col min="7940" max="7940" width="12.28515625" style="28" bestFit="1" customWidth="1"/>
    <col min="7941" max="7941" width="10.5703125" style="28" customWidth="1"/>
    <col min="7942" max="7942" width="15.28515625" style="28" customWidth="1"/>
    <col min="7943" max="7943" width="14.5703125" style="28" customWidth="1"/>
    <col min="7944" max="7944" width="13.42578125" style="28" customWidth="1"/>
    <col min="7945" max="7945" width="15.140625" style="28" customWidth="1"/>
    <col min="7946" max="7946" width="9.28515625" style="28" customWidth="1"/>
    <col min="7947" max="7947" width="11.85546875" style="28" customWidth="1"/>
    <col min="7948" max="7948" width="14.5703125" style="28" customWidth="1"/>
    <col min="7949" max="7949" width="17" style="28" customWidth="1"/>
    <col min="7950" max="7950" width="10.85546875" style="28" customWidth="1"/>
    <col min="7951" max="7951" width="13.7109375" style="28" customWidth="1"/>
    <col min="7952" max="7952" width="14.5703125" style="28" customWidth="1"/>
    <col min="7953" max="7953" width="17" style="28" customWidth="1"/>
    <col min="7954" max="7954" width="11.85546875" style="28" customWidth="1"/>
    <col min="7955" max="7955" width="13.7109375" style="28" customWidth="1"/>
    <col min="7956" max="8193" width="9.140625" style="28"/>
    <col min="8194" max="8194" width="3.5703125" style="28" customWidth="1"/>
    <col min="8195" max="8195" width="13.85546875" style="28" customWidth="1"/>
    <col min="8196" max="8196" width="12.28515625" style="28" bestFit="1" customWidth="1"/>
    <col min="8197" max="8197" width="10.5703125" style="28" customWidth="1"/>
    <col min="8198" max="8198" width="15.28515625" style="28" customWidth="1"/>
    <col min="8199" max="8199" width="14.5703125" style="28" customWidth="1"/>
    <col min="8200" max="8200" width="13.42578125" style="28" customWidth="1"/>
    <col min="8201" max="8201" width="15.140625" style="28" customWidth="1"/>
    <col min="8202" max="8202" width="9.28515625" style="28" customWidth="1"/>
    <col min="8203" max="8203" width="11.85546875" style="28" customWidth="1"/>
    <col min="8204" max="8204" width="14.5703125" style="28" customWidth="1"/>
    <col min="8205" max="8205" width="17" style="28" customWidth="1"/>
    <col min="8206" max="8206" width="10.85546875" style="28" customWidth="1"/>
    <col min="8207" max="8207" width="13.7109375" style="28" customWidth="1"/>
    <col min="8208" max="8208" width="14.5703125" style="28" customWidth="1"/>
    <col min="8209" max="8209" width="17" style="28" customWidth="1"/>
    <col min="8210" max="8210" width="11.85546875" style="28" customWidth="1"/>
    <col min="8211" max="8211" width="13.7109375" style="28" customWidth="1"/>
    <col min="8212" max="8449" width="9.140625" style="28"/>
    <col min="8450" max="8450" width="3.5703125" style="28" customWidth="1"/>
    <col min="8451" max="8451" width="13.85546875" style="28" customWidth="1"/>
    <col min="8452" max="8452" width="12.28515625" style="28" bestFit="1" customWidth="1"/>
    <col min="8453" max="8453" width="10.5703125" style="28" customWidth="1"/>
    <col min="8454" max="8454" width="15.28515625" style="28" customWidth="1"/>
    <col min="8455" max="8455" width="14.5703125" style="28" customWidth="1"/>
    <col min="8456" max="8456" width="13.42578125" style="28" customWidth="1"/>
    <col min="8457" max="8457" width="15.140625" style="28" customWidth="1"/>
    <col min="8458" max="8458" width="9.28515625" style="28" customWidth="1"/>
    <col min="8459" max="8459" width="11.85546875" style="28" customWidth="1"/>
    <col min="8460" max="8460" width="14.5703125" style="28" customWidth="1"/>
    <col min="8461" max="8461" width="17" style="28" customWidth="1"/>
    <col min="8462" max="8462" width="10.85546875" style="28" customWidth="1"/>
    <col min="8463" max="8463" width="13.7109375" style="28" customWidth="1"/>
    <col min="8464" max="8464" width="14.5703125" style="28" customWidth="1"/>
    <col min="8465" max="8465" width="17" style="28" customWidth="1"/>
    <col min="8466" max="8466" width="11.85546875" style="28" customWidth="1"/>
    <col min="8467" max="8467" width="13.7109375" style="28" customWidth="1"/>
    <col min="8468" max="8705" width="9.140625" style="28"/>
    <col min="8706" max="8706" width="3.5703125" style="28" customWidth="1"/>
    <col min="8707" max="8707" width="13.85546875" style="28" customWidth="1"/>
    <col min="8708" max="8708" width="12.28515625" style="28" bestFit="1" customWidth="1"/>
    <col min="8709" max="8709" width="10.5703125" style="28" customWidth="1"/>
    <col min="8710" max="8710" width="15.28515625" style="28" customWidth="1"/>
    <col min="8711" max="8711" width="14.5703125" style="28" customWidth="1"/>
    <col min="8712" max="8712" width="13.42578125" style="28" customWidth="1"/>
    <col min="8713" max="8713" width="15.140625" style="28" customWidth="1"/>
    <col min="8714" max="8714" width="9.28515625" style="28" customWidth="1"/>
    <col min="8715" max="8715" width="11.85546875" style="28" customWidth="1"/>
    <col min="8716" max="8716" width="14.5703125" style="28" customWidth="1"/>
    <col min="8717" max="8717" width="17" style="28" customWidth="1"/>
    <col min="8718" max="8718" width="10.85546875" style="28" customWidth="1"/>
    <col min="8719" max="8719" width="13.7109375" style="28" customWidth="1"/>
    <col min="8720" max="8720" width="14.5703125" style="28" customWidth="1"/>
    <col min="8721" max="8721" width="17" style="28" customWidth="1"/>
    <col min="8722" max="8722" width="11.85546875" style="28" customWidth="1"/>
    <col min="8723" max="8723" width="13.7109375" style="28" customWidth="1"/>
    <col min="8724" max="8961" width="9.140625" style="28"/>
    <col min="8962" max="8962" width="3.5703125" style="28" customWidth="1"/>
    <col min="8963" max="8963" width="13.85546875" style="28" customWidth="1"/>
    <col min="8964" max="8964" width="12.28515625" style="28" bestFit="1" customWidth="1"/>
    <col min="8965" max="8965" width="10.5703125" style="28" customWidth="1"/>
    <col min="8966" max="8966" width="15.28515625" style="28" customWidth="1"/>
    <col min="8967" max="8967" width="14.5703125" style="28" customWidth="1"/>
    <col min="8968" max="8968" width="13.42578125" style="28" customWidth="1"/>
    <col min="8969" max="8969" width="15.140625" style="28" customWidth="1"/>
    <col min="8970" max="8970" width="9.28515625" style="28" customWidth="1"/>
    <col min="8971" max="8971" width="11.85546875" style="28" customWidth="1"/>
    <col min="8972" max="8972" width="14.5703125" style="28" customWidth="1"/>
    <col min="8973" max="8973" width="17" style="28" customWidth="1"/>
    <col min="8974" max="8974" width="10.85546875" style="28" customWidth="1"/>
    <col min="8975" max="8975" width="13.7109375" style="28" customWidth="1"/>
    <col min="8976" max="8976" width="14.5703125" style="28" customWidth="1"/>
    <col min="8977" max="8977" width="17" style="28" customWidth="1"/>
    <col min="8978" max="8978" width="11.85546875" style="28" customWidth="1"/>
    <col min="8979" max="8979" width="13.7109375" style="28" customWidth="1"/>
    <col min="8980" max="9217" width="9.140625" style="28"/>
    <col min="9218" max="9218" width="3.5703125" style="28" customWidth="1"/>
    <col min="9219" max="9219" width="13.85546875" style="28" customWidth="1"/>
    <col min="9220" max="9220" width="12.28515625" style="28" bestFit="1" customWidth="1"/>
    <col min="9221" max="9221" width="10.5703125" style="28" customWidth="1"/>
    <col min="9222" max="9222" width="15.28515625" style="28" customWidth="1"/>
    <col min="9223" max="9223" width="14.5703125" style="28" customWidth="1"/>
    <col min="9224" max="9224" width="13.42578125" style="28" customWidth="1"/>
    <col min="9225" max="9225" width="15.140625" style="28" customWidth="1"/>
    <col min="9226" max="9226" width="9.28515625" style="28" customWidth="1"/>
    <col min="9227" max="9227" width="11.85546875" style="28" customWidth="1"/>
    <col min="9228" max="9228" width="14.5703125" style="28" customWidth="1"/>
    <col min="9229" max="9229" width="17" style="28" customWidth="1"/>
    <col min="9230" max="9230" width="10.85546875" style="28" customWidth="1"/>
    <col min="9231" max="9231" width="13.7109375" style="28" customWidth="1"/>
    <col min="9232" max="9232" width="14.5703125" style="28" customWidth="1"/>
    <col min="9233" max="9233" width="17" style="28" customWidth="1"/>
    <col min="9234" max="9234" width="11.85546875" style="28" customWidth="1"/>
    <col min="9235" max="9235" width="13.7109375" style="28" customWidth="1"/>
    <col min="9236" max="9473" width="9.140625" style="28"/>
    <col min="9474" max="9474" width="3.5703125" style="28" customWidth="1"/>
    <col min="9475" max="9475" width="13.85546875" style="28" customWidth="1"/>
    <col min="9476" max="9476" width="12.28515625" style="28" bestFit="1" customWidth="1"/>
    <col min="9477" max="9477" width="10.5703125" style="28" customWidth="1"/>
    <col min="9478" max="9478" width="15.28515625" style="28" customWidth="1"/>
    <col min="9479" max="9479" width="14.5703125" style="28" customWidth="1"/>
    <col min="9480" max="9480" width="13.42578125" style="28" customWidth="1"/>
    <col min="9481" max="9481" width="15.140625" style="28" customWidth="1"/>
    <col min="9482" max="9482" width="9.28515625" style="28" customWidth="1"/>
    <col min="9483" max="9483" width="11.85546875" style="28" customWidth="1"/>
    <col min="9484" max="9484" width="14.5703125" style="28" customWidth="1"/>
    <col min="9485" max="9485" width="17" style="28" customWidth="1"/>
    <col min="9486" max="9486" width="10.85546875" style="28" customWidth="1"/>
    <col min="9487" max="9487" width="13.7109375" style="28" customWidth="1"/>
    <col min="9488" max="9488" width="14.5703125" style="28" customWidth="1"/>
    <col min="9489" max="9489" width="17" style="28" customWidth="1"/>
    <col min="9490" max="9490" width="11.85546875" style="28" customWidth="1"/>
    <col min="9491" max="9491" width="13.7109375" style="28" customWidth="1"/>
    <col min="9492" max="9729" width="9.140625" style="28"/>
    <col min="9730" max="9730" width="3.5703125" style="28" customWidth="1"/>
    <col min="9731" max="9731" width="13.85546875" style="28" customWidth="1"/>
    <col min="9732" max="9732" width="12.28515625" style="28" bestFit="1" customWidth="1"/>
    <col min="9733" max="9733" width="10.5703125" style="28" customWidth="1"/>
    <col min="9734" max="9734" width="15.28515625" style="28" customWidth="1"/>
    <col min="9735" max="9735" width="14.5703125" style="28" customWidth="1"/>
    <col min="9736" max="9736" width="13.42578125" style="28" customWidth="1"/>
    <col min="9737" max="9737" width="15.140625" style="28" customWidth="1"/>
    <col min="9738" max="9738" width="9.28515625" style="28" customWidth="1"/>
    <col min="9739" max="9739" width="11.85546875" style="28" customWidth="1"/>
    <col min="9740" max="9740" width="14.5703125" style="28" customWidth="1"/>
    <col min="9741" max="9741" width="17" style="28" customWidth="1"/>
    <col min="9742" max="9742" width="10.85546875" style="28" customWidth="1"/>
    <col min="9743" max="9743" width="13.7109375" style="28" customWidth="1"/>
    <col min="9744" max="9744" width="14.5703125" style="28" customWidth="1"/>
    <col min="9745" max="9745" width="17" style="28" customWidth="1"/>
    <col min="9746" max="9746" width="11.85546875" style="28" customWidth="1"/>
    <col min="9747" max="9747" width="13.7109375" style="28" customWidth="1"/>
    <col min="9748" max="9985" width="9.140625" style="28"/>
    <col min="9986" max="9986" width="3.5703125" style="28" customWidth="1"/>
    <col min="9987" max="9987" width="13.85546875" style="28" customWidth="1"/>
    <col min="9988" max="9988" width="12.28515625" style="28" bestFit="1" customWidth="1"/>
    <col min="9989" max="9989" width="10.5703125" style="28" customWidth="1"/>
    <col min="9990" max="9990" width="15.28515625" style="28" customWidth="1"/>
    <col min="9991" max="9991" width="14.5703125" style="28" customWidth="1"/>
    <col min="9992" max="9992" width="13.42578125" style="28" customWidth="1"/>
    <col min="9993" max="9993" width="15.140625" style="28" customWidth="1"/>
    <col min="9994" max="9994" width="9.28515625" style="28" customWidth="1"/>
    <col min="9995" max="9995" width="11.85546875" style="28" customWidth="1"/>
    <col min="9996" max="9996" width="14.5703125" style="28" customWidth="1"/>
    <col min="9997" max="9997" width="17" style="28" customWidth="1"/>
    <col min="9998" max="9998" width="10.85546875" style="28" customWidth="1"/>
    <col min="9999" max="9999" width="13.7109375" style="28" customWidth="1"/>
    <col min="10000" max="10000" width="14.5703125" style="28" customWidth="1"/>
    <col min="10001" max="10001" width="17" style="28" customWidth="1"/>
    <col min="10002" max="10002" width="11.85546875" style="28" customWidth="1"/>
    <col min="10003" max="10003" width="13.7109375" style="28" customWidth="1"/>
    <col min="10004" max="10241" width="9.140625" style="28"/>
    <col min="10242" max="10242" width="3.5703125" style="28" customWidth="1"/>
    <col min="10243" max="10243" width="13.85546875" style="28" customWidth="1"/>
    <col min="10244" max="10244" width="12.28515625" style="28" bestFit="1" customWidth="1"/>
    <col min="10245" max="10245" width="10.5703125" style="28" customWidth="1"/>
    <col min="10246" max="10246" width="15.28515625" style="28" customWidth="1"/>
    <col min="10247" max="10247" width="14.5703125" style="28" customWidth="1"/>
    <col min="10248" max="10248" width="13.42578125" style="28" customWidth="1"/>
    <col min="10249" max="10249" width="15.140625" style="28" customWidth="1"/>
    <col min="10250" max="10250" width="9.28515625" style="28" customWidth="1"/>
    <col min="10251" max="10251" width="11.85546875" style="28" customWidth="1"/>
    <col min="10252" max="10252" width="14.5703125" style="28" customWidth="1"/>
    <col min="10253" max="10253" width="17" style="28" customWidth="1"/>
    <col min="10254" max="10254" width="10.85546875" style="28" customWidth="1"/>
    <col min="10255" max="10255" width="13.7109375" style="28" customWidth="1"/>
    <col min="10256" max="10256" width="14.5703125" style="28" customWidth="1"/>
    <col min="10257" max="10257" width="17" style="28" customWidth="1"/>
    <col min="10258" max="10258" width="11.85546875" style="28" customWidth="1"/>
    <col min="10259" max="10259" width="13.7109375" style="28" customWidth="1"/>
    <col min="10260" max="10497" width="9.140625" style="28"/>
    <col min="10498" max="10498" width="3.5703125" style="28" customWidth="1"/>
    <col min="10499" max="10499" width="13.85546875" style="28" customWidth="1"/>
    <col min="10500" max="10500" width="12.28515625" style="28" bestFit="1" customWidth="1"/>
    <col min="10501" max="10501" width="10.5703125" style="28" customWidth="1"/>
    <col min="10502" max="10502" width="15.28515625" style="28" customWidth="1"/>
    <col min="10503" max="10503" width="14.5703125" style="28" customWidth="1"/>
    <col min="10504" max="10504" width="13.42578125" style="28" customWidth="1"/>
    <col min="10505" max="10505" width="15.140625" style="28" customWidth="1"/>
    <col min="10506" max="10506" width="9.28515625" style="28" customWidth="1"/>
    <col min="10507" max="10507" width="11.85546875" style="28" customWidth="1"/>
    <col min="10508" max="10508" width="14.5703125" style="28" customWidth="1"/>
    <col min="10509" max="10509" width="17" style="28" customWidth="1"/>
    <col min="10510" max="10510" width="10.85546875" style="28" customWidth="1"/>
    <col min="10511" max="10511" width="13.7109375" style="28" customWidth="1"/>
    <col min="10512" max="10512" width="14.5703125" style="28" customWidth="1"/>
    <col min="10513" max="10513" width="17" style="28" customWidth="1"/>
    <col min="10514" max="10514" width="11.85546875" style="28" customWidth="1"/>
    <col min="10515" max="10515" width="13.7109375" style="28" customWidth="1"/>
    <col min="10516" max="10753" width="9.140625" style="28"/>
    <col min="10754" max="10754" width="3.5703125" style="28" customWidth="1"/>
    <col min="10755" max="10755" width="13.85546875" style="28" customWidth="1"/>
    <col min="10756" max="10756" width="12.28515625" style="28" bestFit="1" customWidth="1"/>
    <col min="10757" max="10757" width="10.5703125" style="28" customWidth="1"/>
    <col min="10758" max="10758" width="15.28515625" style="28" customWidth="1"/>
    <col min="10759" max="10759" width="14.5703125" style="28" customWidth="1"/>
    <col min="10760" max="10760" width="13.42578125" style="28" customWidth="1"/>
    <col min="10761" max="10761" width="15.140625" style="28" customWidth="1"/>
    <col min="10762" max="10762" width="9.28515625" style="28" customWidth="1"/>
    <col min="10763" max="10763" width="11.85546875" style="28" customWidth="1"/>
    <col min="10764" max="10764" width="14.5703125" style="28" customWidth="1"/>
    <col min="10765" max="10765" width="17" style="28" customWidth="1"/>
    <col min="10766" max="10766" width="10.85546875" style="28" customWidth="1"/>
    <col min="10767" max="10767" width="13.7109375" style="28" customWidth="1"/>
    <col min="10768" max="10768" width="14.5703125" style="28" customWidth="1"/>
    <col min="10769" max="10769" width="17" style="28" customWidth="1"/>
    <col min="10770" max="10770" width="11.85546875" style="28" customWidth="1"/>
    <col min="10771" max="10771" width="13.7109375" style="28" customWidth="1"/>
    <col min="10772" max="11009" width="9.140625" style="28"/>
    <col min="11010" max="11010" width="3.5703125" style="28" customWidth="1"/>
    <col min="11011" max="11011" width="13.85546875" style="28" customWidth="1"/>
    <col min="11012" max="11012" width="12.28515625" style="28" bestFit="1" customWidth="1"/>
    <col min="11013" max="11013" width="10.5703125" style="28" customWidth="1"/>
    <col min="11014" max="11014" width="15.28515625" style="28" customWidth="1"/>
    <col min="11015" max="11015" width="14.5703125" style="28" customWidth="1"/>
    <col min="11016" max="11016" width="13.42578125" style="28" customWidth="1"/>
    <col min="11017" max="11017" width="15.140625" style="28" customWidth="1"/>
    <col min="11018" max="11018" width="9.28515625" style="28" customWidth="1"/>
    <col min="11019" max="11019" width="11.85546875" style="28" customWidth="1"/>
    <col min="11020" max="11020" width="14.5703125" style="28" customWidth="1"/>
    <col min="11021" max="11021" width="17" style="28" customWidth="1"/>
    <col min="11022" max="11022" width="10.85546875" style="28" customWidth="1"/>
    <col min="11023" max="11023" width="13.7109375" style="28" customWidth="1"/>
    <col min="11024" max="11024" width="14.5703125" style="28" customWidth="1"/>
    <col min="11025" max="11025" width="17" style="28" customWidth="1"/>
    <col min="11026" max="11026" width="11.85546875" style="28" customWidth="1"/>
    <col min="11027" max="11027" width="13.7109375" style="28" customWidth="1"/>
    <col min="11028" max="11265" width="9.140625" style="28"/>
    <col min="11266" max="11266" width="3.5703125" style="28" customWidth="1"/>
    <col min="11267" max="11267" width="13.85546875" style="28" customWidth="1"/>
    <col min="11268" max="11268" width="12.28515625" style="28" bestFit="1" customWidth="1"/>
    <col min="11269" max="11269" width="10.5703125" style="28" customWidth="1"/>
    <col min="11270" max="11270" width="15.28515625" style="28" customWidth="1"/>
    <col min="11271" max="11271" width="14.5703125" style="28" customWidth="1"/>
    <col min="11272" max="11272" width="13.42578125" style="28" customWidth="1"/>
    <col min="11273" max="11273" width="15.140625" style="28" customWidth="1"/>
    <col min="11274" max="11274" width="9.28515625" style="28" customWidth="1"/>
    <col min="11275" max="11275" width="11.85546875" style="28" customWidth="1"/>
    <col min="11276" max="11276" width="14.5703125" style="28" customWidth="1"/>
    <col min="11277" max="11277" width="17" style="28" customWidth="1"/>
    <col min="11278" max="11278" width="10.85546875" style="28" customWidth="1"/>
    <col min="11279" max="11279" width="13.7109375" style="28" customWidth="1"/>
    <col min="11280" max="11280" width="14.5703125" style="28" customWidth="1"/>
    <col min="11281" max="11281" width="17" style="28" customWidth="1"/>
    <col min="11282" max="11282" width="11.85546875" style="28" customWidth="1"/>
    <col min="11283" max="11283" width="13.7109375" style="28" customWidth="1"/>
    <col min="11284" max="11521" width="9.140625" style="28"/>
    <col min="11522" max="11522" width="3.5703125" style="28" customWidth="1"/>
    <col min="11523" max="11523" width="13.85546875" style="28" customWidth="1"/>
    <col min="11524" max="11524" width="12.28515625" style="28" bestFit="1" customWidth="1"/>
    <col min="11525" max="11525" width="10.5703125" style="28" customWidth="1"/>
    <col min="11526" max="11526" width="15.28515625" style="28" customWidth="1"/>
    <col min="11527" max="11527" width="14.5703125" style="28" customWidth="1"/>
    <col min="11528" max="11528" width="13.42578125" style="28" customWidth="1"/>
    <col min="11529" max="11529" width="15.140625" style="28" customWidth="1"/>
    <col min="11530" max="11530" width="9.28515625" style="28" customWidth="1"/>
    <col min="11531" max="11531" width="11.85546875" style="28" customWidth="1"/>
    <col min="11532" max="11532" width="14.5703125" style="28" customWidth="1"/>
    <col min="11533" max="11533" width="17" style="28" customWidth="1"/>
    <col min="11534" max="11534" width="10.85546875" style="28" customWidth="1"/>
    <col min="11535" max="11535" width="13.7109375" style="28" customWidth="1"/>
    <col min="11536" max="11536" width="14.5703125" style="28" customWidth="1"/>
    <col min="11537" max="11537" width="17" style="28" customWidth="1"/>
    <col min="11538" max="11538" width="11.85546875" style="28" customWidth="1"/>
    <col min="11539" max="11539" width="13.7109375" style="28" customWidth="1"/>
    <col min="11540" max="11777" width="9.140625" style="28"/>
    <col min="11778" max="11778" width="3.5703125" style="28" customWidth="1"/>
    <col min="11779" max="11779" width="13.85546875" style="28" customWidth="1"/>
    <col min="11780" max="11780" width="12.28515625" style="28" bestFit="1" customWidth="1"/>
    <col min="11781" max="11781" width="10.5703125" style="28" customWidth="1"/>
    <col min="11782" max="11782" width="15.28515625" style="28" customWidth="1"/>
    <col min="11783" max="11783" width="14.5703125" style="28" customWidth="1"/>
    <col min="11784" max="11784" width="13.42578125" style="28" customWidth="1"/>
    <col min="11785" max="11785" width="15.140625" style="28" customWidth="1"/>
    <col min="11786" max="11786" width="9.28515625" style="28" customWidth="1"/>
    <col min="11787" max="11787" width="11.85546875" style="28" customWidth="1"/>
    <col min="11788" max="11788" width="14.5703125" style="28" customWidth="1"/>
    <col min="11789" max="11789" width="17" style="28" customWidth="1"/>
    <col min="11790" max="11790" width="10.85546875" style="28" customWidth="1"/>
    <col min="11791" max="11791" width="13.7109375" style="28" customWidth="1"/>
    <col min="11792" max="11792" width="14.5703125" style="28" customWidth="1"/>
    <col min="11793" max="11793" width="17" style="28" customWidth="1"/>
    <col min="11794" max="11794" width="11.85546875" style="28" customWidth="1"/>
    <col min="11795" max="11795" width="13.7109375" style="28" customWidth="1"/>
    <col min="11796" max="12033" width="9.140625" style="28"/>
    <col min="12034" max="12034" width="3.5703125" style="28" customWidth="1"/>
    <col min="12035" max="12035" width="13.85546875" style="28" customWidth="1"/>
    <col min="12036" max="12036" width="12.28515625" style="28" bestFit="1" customWidth="1"/>
    <col min="12037" max="12037" width="10.5703125" style="28" customWidth="1"/>
    <col min="12038" max="12038" width="15.28515625" style="28" customWidth="1"/>
    <col min="12039" max="12039" width="14.5703125" style="28" customWidth="1"/>
    <col min="12040" max="12040" width="13.42578125" style="28" customWidth="1"/>
    <col min="12041" max="12041" width="15.140625" style="28" customWidth="1"/>
    <col min="12042" max="12042" width="9.28515625" style="28" customWidth="1"/>
    <col min="12043" max="12043" width="11.85546875" style="28" customWidth="1"/>
    <col min="12044" max="12044" width="14.5703125" style="28" customWidth="1"/>
    <col min="12045" max="12045" width="17" style="28" customWidth="1"/>
    <col min="12046" max="12046" width="10.85546875" style="28" customWidth="1"/>
    <col min="12047" max="12047" width="13.7109375" style="28" customWidth="1"/>
    <col min="12048" max="12048" width="14.5703125" style="28" customWidth="1"/>
    <col min="12049" max="12049" width="17" style="28" customWidth="1"/>
    <col min="12050" max="12050" width="11.85546875" style="28" customWidth="1"/>
    <col min="12051" max="12051" width="13.7109375" style="28" customWidth="1"/>
    <col min="12052" max="12289" width="9.140625" style="28"/>
    <col min="12290" max="12290" width="3.5703125" style="28" customWidth="1"/>
    <col min="12291" max="12291" width="13.85546875" style="28" customWidth="1"/>
    <col min="12292" max="12292" width="12.28515625" style="28" bestFit="1" customWidth="1"/>
    <col min="12293" max="12293" width="10.5703125" style="28" customWidth="1"/>
    <col min="12294" max="12294" width="15.28515625" style="28" customWidth="1"/>
    <col min="12295" max="12295" width="14.5703125" style="28" customWidth="1"/>
    <col min="12296" max="12296" width="13.42578125" style="28" customWidth="1"/>
    <col min="12297" max="12297" width="15.140625" style="28" customWidth="1"/>
    <col min="12298" max="12298" width="9.28515625" style="28" customWidth="1"/>
    <col min="12299" max="12299" width="11.85546875" style="28" customWidth="1"/>
    <col min="12300" max="12300" width="14.5703125" style="28" customWidth="1"/>
    <col min="12301" max="12301" width="17" style="28" customWidth="1"/>
    <col min="12302" max="12302" width="10.85546875" style="28" customWidth="1"/>
    <col min="12303" max="12303" width="13.7109375" style="28" customWidth="1"/>
    <col min="12304" max="12304" width="14.5703125" style="28" customWidth="1"/>
    <col min="12305" max="12305" width="17" style="28" customWidth="1"/>
    <col min="12306" max="12306" width="11.85546875" style="28" customWidth="1"/>
    <col min="12307" max="12307" width="13.7109375" style="28" customWidth="1"/>
    <col min="12308" max="12545" width="9.140625" style="28"/>
    <col min="12546" max="12546" width="3.5703125" style="28" customWidth="1"/>
    <col min="12547" max="12547" width="13.85546875" style="28" customWidth="1"/>
    <col min="12548" max="12548" width="12.28515625" style="28" bestFit="1" customWidth="1"/>
    <col min="12549" max="12549" width="10.5703125" style="28" customWidth="1"/>
    <col min="12550" max="12550" width="15.28515625" style="28" customWidth="1"/>
    <col min="12551" max="12551" width="14.5703125" style="28" customWidth="1"/>
    <col min="12552" max="12552" width="13.42578125" style="28" customWidth="1"/>
    <col min="12553" max="12553" width="15.140625" style="28" customWidth="1"/>
    <col min="12554" max="12554" width="9.28515625" style="28" customWidth="1"/>
    <col min="12555" max="12555" width="11.85546875" style="28" customWidth="1"/>
    <col min="12556" max="12556" width="14.5703125" style="28" customWidth="1"/>
    <col min="12557" max="12557" width="17" style="28" customWidth="1"/>
    <col min="12558" max="12558" width="10.85546875" style="28" customWidth="1"/>
    <col min="12559" max="12559" width="13.7109375" style="28" customWidth="1"/>
    <col min="12560" max="12560" width="14.5703125" style="28" customWidth="1"/>
    <col min="12561" max="12561" width="17" style="28" customWidth="1"/>
    <col min="12562" max="12562" width="11.85546875" style="28" customWidth="1"/>
    <col min="12563" max="12563" width="13.7109375" style="28" customWidth="1"/>
    <col min="12564" max="12801" width="9.140625" style="28"/>
    <col min="12802" max="12802" width="3.5703125" style="28" customWidth="1"/>
    <col min="12803" max="12803" width="13.85546875" style="28" customWidth="1"/>
    <col min="12804" max="12804" width="12.28515625" style="28" bestFit="1" customWidth="1"/>
    <col min="12805" max="12805" width="10.5703125" style="28" customWidth="1"/>
    <col min="12806" max="12806" width="15.28515625" style="28" customWidth="1"/>
    <col min="12807" max="12807" width="14.5703125" style="28" customWidth="1"/>
    <col min="12808" max="12808" width="13.42578125" style="28" customWidth="1"/>
    <col min="12809" max="12809" width="15.140625" style="28" customWidth="1"/>
    <col min="12810" max="12810" width="9.28515625" style="28" customWidth="1"/>
    <col min="12811" max="12811" width="11.85546875" style="28" customWidth="1"/>
    <col min="12812" max="12812" width="14.5703125" style="28" customWidth="1"/>
    <col min="12813" max="12813" width="17" style="28" customWidth="1"/>
    <col min="12814" max="12814" width="10.85546875" style="28" customWidth="1"/>
    <col min="12815" max="12815" width="13.7109375" style="28" customWidth="1"/>
    <col min="12816" max="12816" width="14.5703125" style="28" customWidth="1"/>
    <col min="12817" max="12817" width="17" style="28" customWidth="1"/>
    <col min="12818" max="12818" width="11.85546875" style="28" customWidth="1"/>
    <col min="12819" max="12819" width="13.7109375" style="28" customWidth="1"/>
    <col min="12820" max="13057" width="9.140625" style="28"/>
    <col min="13058" max="13058" width="3.5703125" style="28" customWidth="1"/>
    <col min="13059" max="13059" width="13.85546875" style="28" customWidth="1"/>
    <col min="13060" max="13060" width="12.28515625" style="28" bestFit="1" customWidth="1"/>
    <col min="13061" max="13061" width="10.5703125" style="28" customWidth="1"/>
    <col min="13062" max="13062" width="15.28515625" style="28" customWidth="1"/>
    <col min="13063" max="13063" width="14.5703125" style="28" customWidth="1"/>
    <col min="13064" max="13064" width="13.42578125" style="28" customWidth="1"/>
    <col min="13065" max="13065" width="15.140625" style="28" customWidth="1"/>
    <col min="13066" max="13066" width="9.28515625" style="28" customWidth="1"/>
    <col min="13067" max="13067" width="11.85546875" style="28" customWidth="1"/>
    <col min="13068" max="13068" width="14.5703125" style="28" customWidth="1"/>
    <col min="13069" max="13069" width="17" style="28" customWidth="1"/>
    <col min="13070" max="13070" width="10.85546875" style="28" customWidth="1"/>
    <col min="13071" max="13071" width="13.7109375" style="28" customWidth="1"/>
    <col min="13072" max="13072" width="14.5703125" style="28" customWidth="1"/>
    <col min="13073" max="13073" width="17" style="28" customWidth="1"/>
    <col min="13074" max="13074" width="11.85546875" style="28" customWidth="1"/>
    <col min="13075" max="13075" width="13.7109375" style="28" customWidth="1"/>
    <col min="13076" max="13313" width="9.140625" style="28"/>
    <col min="13314" max="13314" width="3.5703125" style="28" customWidth="1"/>
    <col min="13315" max="13315" width="13.85546875" style="28" customWidth="1"/>
    <col min="13316" max="13316" width="12.28515625" style="28" bestFit="1" customWidth="1"/>
    <col min="13317" max="13317" width="10.5703125" style="28" customWidth="1"/>
    <col min="13318" max="13318" width="15.28515625" style="28" customWidth="1"/>
    <col min="13319" max="13319" width="14.5703125" style="28" customWidth="1"/>
    <col min="13320" max="13320" width="13.42578125" style="28" customWidth="1"/>
    <col min="13321" max="13321" width="15.140625" style="28" customWidth="1"/>
    <col min="13322" max="13322" width="9.28515625" style="28" customWidth="1"/>
    <col min="13323" max="13323" width="11.85546875" style="28" customWidth="1"/>
    <col min="13324" max="13324" width="14.5703125" style="28" customWidth="1"/>
    <col min="13325" max="13325" width="17" style="28" customWidth="1"/>
    <col min="13326" max="13326" width="10.85546875" style="28" customWidth="1"/>
    <col min="13327" max="13327" width="13.7109375" style="28" customWidth="1"/>
    <col min="13328" max="13328" width="14.5703125" style="28" customWidth="1"/>
    <col min="13329" max="13329" width="17" style="28" customWidth="1"/>
    <col min="13330" max="13330" width="11.85546875" style="28" customWidth="1"/>
    <col min="13331" max="13331" width="13.7109375" style="28" customWidth="1"/>
    <col min="13332" max="13569" width="9.140625" style="28"/>
    <col min="13570" max="13570" width="3.5703125" style="28" customWidth="1"/>
    <col min="13571" max="13571" width="13.85546875" style="28" customWidth="1"/>
    <col min="13572" max="13572" width="12.28515625" style="28" bestFit="1" customWidth="1"/>
    <col min="13573" max="13573" width="10.5703125" style="28" customWidth="1"/>
    <col min="13574" max="13574" width="15.28515625" style="28" customWidth="1"/>
    <col min="13575" max="13575" width="14.5703125" style="28" customWidth="1"/>
    <col min="13576" max="13576" width="13.42578125" style="28" customWidth="1"/>
    <col min="13577" max="13577" width="15.140625" style="28" customWidth="1"/>
    <col min="13578" max="13578" width="9.28515625" style="28" customWidth="1"/>
    <col min="13579" max="13579" width="11.85546875" style="28" customWidth="1"/>
    <col min="13580" max="13580" width="14.5703125" style="28" customWidth="1"/>
    <col min="13581" max="13581" width="17" style="28" customWidth="1"/>
    <col min="13582" max="13582" width="10.85546875" style="28" customWidth="1"/>
    <col min="13583" max="13583" width="13.7109375" style="28" customWidth="1"/>
    <col min="13584" max="13584" width="14.5703125" style="28" customWidth="1"/>
    <col min="13585" max="13585" width="17" style="28" customWidth="1"/>
    <col min="13586" max="13586" width="11.85546875" style="28" customWidth="1"/>
    <col min="13587" max="13587" width="13.7109375" style="28" customWidth="1"/>
    <col min="13588" max="13825" width="9.140625" style="28"/>
    <col min="13826" max="13826" width="3.5703125" style="28" customWidth="1"/>
    <col min="13827" max="13827" width="13.85546875" style="28" customWidth="1"/>
    <col min="13828" max="13828" width="12.28515625" style="28" bestFit="1" customWidth="1"/>
    <col min="13829" max="13829" width="10.5703125" style="28" customWidth="1"/>
    <col min="13830" max="13830" width="15.28515625" style="28" customWidth="1"/>
    <col min="13831" max="13831" width="14.5703125" style="28" customWidth="1"/>
    <col min="13832" max="13832" width="13.42578125" style="28" customWidth="1"/>
    <col min="13833" max="13833" width="15.140625" style="28" customWidth="1"/>
    <col min="13834" max="13834" width="9.28515625" style="28" customWidth="1"/>
    <col min="13835" max="13835" width="11.85546875" style="28" customWidth="1"/>
    <col min="13836" max="13836" width="14.5703125" style="28" customWidth="1"/>
    <col min="13837" max="13837" width="17" style="28" customWidth="1"/>
    <col min="13838" max="13838" width="10.85546875" style="28" customWidth="1"/>
    <col min="13839" max="13839" width="13.7109375" style="28" customWidth="1"/>
    <col min="13840" max="13840" width="14.5703125" style="28" customWidth="1"/>
    <col min="13841" max="13841" width="17" style="28" customWidth="1"/>
    <col min="13842" max="13842" width="11.85546875" style="28" customWidth="1"/>
    <col min="13843" max="13843" width="13.7109375" style="28" customWidth="1"/>
    <col min="13844" max="14081" width="9.140625" style="28"/>
    <col min="14082" max="14082" width="3.5703125" style="28" customWidth="1"/>
    <col min="14083" max="14083" width="13.85546875" style="28" customWidth="1"/>
    <col min="14084" max="14084" width="12.28515625" style="28" bestFit="1" customWidth="1"/>
    <col min="14085" max="14085" width="10.5703125" style="28" customWidth="1"/>
    <col min="14086" max="14086" width="15.28515625" style="28" customWidth="1"/>
    <col min="14087" max="14087" width="14.5703125" style="28" customWidth="1"/>
    <col min="14088" max="14088" width="13.42578125" style="28" customWidth="1"/>
    <col min="14089" max="14089" width="15.140625" style="28" customWidth="1"/>
    <col min="14090" max="14090" width="9.28515625" style="28" customWidth="1"/>
    <col min="14091" max="14091" width="11.85546875" style="28" customWidth="1"/>
    <col min="14092" max="14092" width="14.5703125" style="28" customWidth="1"/>
    <col min="14093" max="14093" width="17" style="28" customWidth="1"/>
    <col min="14094" max="14094" width="10.85546875" style="28" customWidth="1"/>
    <col min="14095" max="14095" width="13.7109375" style="28" customWidth="1"/>
    <col min="14096" max="14096" width="14.5703125" style="28" customWidth="1"/>
    <col min="14097" max="14097" width="17" style="28" customWidth="1"/>
    <col min="14098" max="14098" width="11.85546875" style="28" customWidth="1"/>
    <col min="14099" max="14099" width="13.7109375" style="28" customWidth="1"/>
    <col min="14100" max="14337" width="9.140625" style="28"/>
    <col min="14338" max="14338" width="3.5703125" style="28" customWidth="1"/>
    <col min="14339" max="14339" width="13.85546875" style="28" customWidth="1"/>
    <col min="14340" max="14340" width="12.28515625" style="28" bestFit="1" customWidth="1"/>
    <col min="14341" max="14341" width="10.5703125" style="28" customWidth="1"/>
    <col min="14342" max="14342" width="15.28515625" style="28" customWidth="1"/>
    <col min="14343" max="14343" width="14.5703125" style="28" customWidth="1"/>
    <col min="14344" max="14344" width="13.42578125" style="28" customWidth="1"/>
    <col min="14345" max="14345" width="15.140625" style="28" customWidth="1"/>
    <col min="14346" max="14346" width="9.28515625" style="28" customWidth="1"/>
    <col min="14347" max="14347" width="11.85546875" style="28" customWidth="1"/>
    <col min="14348" max="14348" width="14.5703125" style="28" customWidth="1"/>
    <col min="14349" max="14349" width="17" style="28" customWidth="1"/>
    <col min="14350" max="14350" width="10.85546875" style="28" customWidth="1"/>
    <col min="14351" max="14351" width="13.7109375" style="28" customWidth="1"/>
    <col min="14352" max="14352" width="14.5703125" style="28" customWidth="1"/>
    <col min="14353" max="14353" width="17" style="28" customWidth="1"/>
    <col min="14354" max="14354" width="11.85546875" style="28" customWidth="1"/>
    <col min="14355" max="14355" width="13.7109375" style="28" customWidth="1"/>
    <col min="14356" max="14593" width="9.140625" style="28"/>
    <col min="14594" max="14594" width="3.5703125" style="28" customWidth="1"/>
    <col min="14595" max="14595" width="13.85546875" style="28" customWidth="1"/>
    <col min="14596" max="14596" width="12.28515625" style="28" bestFit="1" customWidth="1"/>
    <col min="14597" max="14597" width="10.5703125" style="28" customWidth="1"/>
    <col min="14598" max="14598" width="15.28515625" style="28" customWidth="1"/>
    <col min="14599" max="14599" width="14.5703125" style="28" customWidth="1"/>
    <col min="14600" max="14600" width="13.42578125" style="28" customWidth="1"/>
    <col min="14601" max="14601" width="15.140625" style="28" customWidth="1"/>
    <col min="14602" max="14602" width="9.28515625" style="28" customWidth="1"/>
    <col min="14603" max="14603" width="11.85546875" style="28" customWidth="1"/>
    <col min="14604" max="14604" width="14.5703125" style="28" customWidth="1"/>
    <col min="14605" max="14605" width="17" style="28" customWidth="1"/>
    <col min="14606" max="14606" width="10.85546875" style="28" customWidth="1"/>
    <col min="14607" max="14607" width="13.7109375" style="28" customWidth="1"/>
    <col min="14608" max="14608" width="14.5703125" style="28" customWidth="1"/>
    <col min="14609" max="14609" width="17" style="28" customWidth="1"/>
    <col min="14610" max="14610" width="11.85546875" style="28" customWidth="1"/>
    <col min="14611" max="14611" width="13.7109375" style="28" customWidth="1"/>
    <col min="14612" max="14849" width="9.140625" style="28"/>
    <col min="14850" max="14850" width="3.5703125" style="28" customWidth="1"/>
    <col min="14851" max="14851" width="13.85546875" style="28" customWidth="1"/>
    <col min="14852" max="14852" width="12.28515625" style="28" bestFit="1" customWidth="1"/>
    <col min="14853" max="14853" width="10.5703125" style="28" customWidth="1"/>
    <col min="14854" max="14854" width="15.28515625" style="28" customWidth="1"/>
    <col min="14855" max="14855" width="14.5703125" style="28" customWidth="1"/>
    <col min="14856" max="14856" width="13.42578125" style="28" customWidth="1"/>
    <col min="14857" max="14857" width="15.140625" style="28" customWidth="1"/>
    <col min="14858" max="14858" width="9.28515625" style="28" customWidth="1"/>
    <col min="14859" max="14859" width="11.85546875" style="28" customWidth="1"/>
    <col min="14860" max="14860" width="14.5703125" style="28" customWidth="1"/>
    <col min="14861" max="14861" width="17" style="28" customWidth="1"/>
    <col min="14862" max="14862" width="10.85546875" style="28" customWidth="1"/>
    <col min="14863" max="14863" width="13.7109375" style="28" customWidth="1"/>
    <col min="14864" max="14864" width="14.5703125" style="28" customWidth="1"/>
    <col min="14865" max="14865" width="17" style="28" customWidth="1"/>
    <col min="14866" max="14866" width="11.85546875" style="28" customWidth="1"/>
    <col min="14867" max="14867" width="13.7109375" style="28" customWidth="1"/>
    <col min="14868" max="15105" width="9.140625" style="28"/>
    <col min="15106" max="15106" width="3.5703125" style="28" customWidth="1"/>
    <col min="15107" max="15107" width="13.85546875" style="28" customWidth="1"/>
    <col min="15108" max="15108" width="12.28515625" style="28" bestFit="1" customWidth="1"/>
    <col min="15109" max="15109" width="10.5703125" style="28" customWidth="1"/>
    <col min="15110" max="15110" width="15.28515625" style="28" customWidth="1"/>
    <col min="15111" max="15111" width="14.5703125" style="28" customWidth="1"/>
    <col min="15112" max="15112" width="13.42578125" style="28" customWidth="1"/>
    <col min="15113" max="15113" width="15.140625" style="28" customWidth="1"/>
    <col min="15114" max="15114" width="9.28515625" style="28" customWidth="1"/>
    <col min="15115" max="15115" width="11.85546875" style="28" customWidth="1"/>
    <col min="15116" max="15116" width="14.5703125" style="28" customWidth="1"/>
    <col min="15117" max="15117" width="17" style="28" customWidth="1"/>
    <col min="15118" max="15118" width="10.85546875" style="28" customWidth="1"/>
    <col min="15119" max="15119" width="13.7109375" style="28" customWidth="1"/>
    <col min="15120" max="15120" width="14.5703125" style="28" customWidth="1"/>
    <col min="15121" max="15121" width="17" style="28" customWidth="1"/>
    <col min="15122" max="15122" width="11.85546875" style="28" customWidth="1"/>
    <col min="15123" max="15123" width="13.7109375" style="28" customWidth="1"/>
    <col min="15124" max="15361" width="9.140625" style="28"/>
    <col min="15362" max="15362" width="3.5703125" style="28" customWidth="1"/>
    <col min="15363" max="15363" width="13.85546875" style="28" customWidth="1"/>
    <col min="15364" max="15364" width="12.28515625" style="28" bestFit="1" customWidth="1"/>
    <col min="15365" max="15365" width="10.5703125" style="28" customWidth="1"/>
    <col min="15366" max="15366" width="15.28515625" style="28" customWidth="1"/>
    <col min="15367" max="15367" width="14.5703125" style="28" customWidth="1"/>
    <col min="15368" max="15368" width="13.42578125" style="28" customWidth="1"/>
    <col min="15369" max="15369" width="15.140625" style="28" customWidth="1"/>
    <col min="15370" max="15370" width="9.28515625" style="28" customWidth="1"/>
    <col min="15371" max="15371" width="11.85546875" style="28" customWidth="1"/>
    <col min="15372" max="15372" width="14.5703125" style="28" customWidth="1"/>
    <col min="15373" max="15373" width="17" style="28" customWidth="1"/>
    <col min="15374" max="15374" width="10.85546875" style="28" customWidth="1"/>
    <col min="15375" max="15375" width="13.7109375" style="28" customWidth="1"/>
    <col min="15376" max="15376" width="14.5703125" style="28" customWidth="1"/>
    <col min="15377" max="15377" width="17" style="28" customWidth="1"/>
    <col min="15378" max="15378" width="11.85546875" style="28" customWidth="1"/>
    <col min="15379" max="15379" width="13.7109375" style="28" customWidth="1"/>
    <col min="15380" max="15617" width="9.140625" style="28"/>
    <col min="15618" max="15618" width="3.5703125" style="28" customWidth="1"/>
    <col min="15619" max="15619" width="13.85546875" style="28" customWidth="1"/>
    <col min="15620" max="15620" width="12.28515625" style="28" bestFit="1" customWidth="1"/>
    <col min="15621" max="15621" width="10.5703125" style="28" customWidth="1"/>
    <col min="15622" max="15622" width="15.28515625" style="28" customWidth="1"/>
    <col min="15623" max="15623" width="14.5703125" style="28" customWidth="1"/>
    <col min="15624" max="15624" width="13.42578125" style="28" customWidth="1"/>
    <col min="15625" max="15625" width="15.140625" style="28" customWidth="1"/>
    <col min="15626" max="15626" width="9.28515625" style="28" customWidth="1"/>
    <col min="15627" max="15627" width="11.85546875" style="28" customWidth="1"/>
    <col min="15628" max="15628" width="14.5703125" style="28" customWidth="1"/>
    <col min="15629" max="15629" width="17" style="28" customWidth="1"/>
    <col min="15630" max="15630" width="10.85546875" style="28" customWidth="1"/>
    <col min="15631" max="15631" width="13.7109375" style="28" customWidth="1"/>
    <col min="15632" max="15632" width="14.5703125" style="28" customWidth="1"/>
    <col min="15633" max="15633" width="17" style="28" customWidth="1"/>
    <col min="15634" max="15634" width="11.85546875" style="28" customWidth="1"/>
    <col min="15635" max="15635" width="13.7109375" style="28" customWidth="1"/>
    <col min="15636" max="15873" width="9.140625" style="28"/>
    <col min="15874" max="15874" width="3.5703125" style="28" customWidth="1"/>
    <col min="15875" max="15875" width="13.85546875" style="28" customWidth="1"/>
    <col min="15876" max="15876" width="12.28515625" style="28" bestFit="1" customWidth="1"/>
    <col min="15877" max="15877" width="10.5703125" style="28" customWidth="1"/>
    <col min="15878" max="15878" width="15.28515625" style="28" customWidth="1"/>
    <col min="15879" max="15879" width="14.5703125" style="28" customWidth="1"/>
    <col min="15880" max="15880" width="13.42578125" style="28" customWidth="1"/>
    <col min="15881" max="15881" width="15.140625" style="28" customWidth="1"/>
    <col min="15882" max="15882" width="9.28515625" style="28" customWidth="1"/>
    <col min="15883" max="15883" width="11.85546875" style="28" customWidth="1"/>
    <col min="15884" max="15884" width="14.5703125" style="28" customWidth="1"/>
    <col min="15885" max="15885" width="17" style="28" customWidth="1"/>
    <col min="15886" max="15886" width="10.85546875" style="28" customWidth="1"/>
    <col min="15887" max="15887" width="13.7109375" style="28" customWidth="1"/>
    <col min="15888" max="15888" width="14.5703125" style="28" customWidth="1"/>
    <col min="15889" max="15889" width="17" style="28" customWidth="1"/>
    <col min="15890" max="15890" width="11.85546875" style="28" customWidth="1"/>
    <col min="15891" max="15891" width="13.7109375" style="28" customWidth="1"/>
    <col min="15892" max="16129" width="9.140625" style="28"/>
    <col min="16130" max="16130" width="3.5703125" style="28" customWidth="1"/>
    <col min="16131" max="16131" width="13.85546875" style="28" customWidth="1"/>
    <col min="16132" max="16132" width="12.28515625" style="28" bestFit="1" customWidth="1"/>
    <col min="16133" max="16133" width="10.5703125" style="28" customWidth="1"/>
    <col min="16134" max="16134" width="15.28515625" style="28" customWidth="1"/>
    <col min="16135" max="16135" width="14.5703125" style="28" customWidth="1"/>
    <col min="16136" max="16136" width="13.42578125" style="28" customWidth="1"/>
    <col min="16137" max="16137" width="15.140625" style="28" customWidth="1"/>
    <col min="16138" max="16138" width="9.28515625" style="28" customWidth="1"/>
    <col min="16139" max="16139" width="11.85546875" style="28" customWidth="1"/>
    <col min="16140" max="16140" width="14.5703125" style="28" customWidth="1"/>
    <col min="16141" max="16141" width="17" style="28" customWidth="1"/>
    <col min="16142" max="16142" width="10.85546875" style="28" customWidth="1"/>
    <col min="16143" max="16143" width="13.7109375" style="28" customWidth="1"/>
    <col min="16144" max="16144" width="14.5703125" style="28" customWidth="1"/>
    <col min="16145" max="16145" width="17" style="28" customWidth="1"/>
    <col min="16146" max="16146" width="11.85546875" style="28" customWidth="1"/>
    <col min="16147" max="16147" width="13.7109375" style="28" customWidth="1"/>
    <col min="16148" max="16384" width="9.140625" style="28"/>
  </cols>
  <sheetData>
    <row r="1" spans="1:25" s="24" customFormat="1" ht="28.5" x14ac:dyDescent="0.4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ht="19.5" customHeight="1" x14ac:dyDescent="0.25">
      <c r="A2" s="249" t="s">
        <v>36</v>
      </c>
      <c r="B2" s="249"/>
      <c r="C2" s="25"/>
      <c r="D2" s="213"/>
      <c r="E2" s="27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50" t="s">
        <v>37</v>
      </c>
      <c r="R2" s="250"/>
      <c r="S2" s="250"/>
    </row>
    <row r="3" spans="1:25" ht="69" customHeight="1" x14ac:dyDescent="0.2">
      <c r="A3" s="251" t="s">
        <v>252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25" s="29" customFormat="1" ht="31.5" customHeight="1" x14ac:dyDescent="0.25">
      <c r="A4" s="253" t="s">
        <v>1</v>
      </c>
      <c r="B4" s="253" t="s">
        <v>2</v>
      </c>
      <c r="C4" s="254" t="s">
        <v>3</v>
      </c>
      <c r="D4" s="253" t="s">
        <v>4</v>
      </c>
      <c r="E4" s="254" t="s">
        <v>271</v>
      </c>
      <c r="F4" s="254" t="s">
        <v>253</v>
      </c>
      <c r="G4" s="254" t="s">
        <v>112</v>
      </c>
      <c r="H4" s="258" t="s">
        <v>254</v>
      </c>
      <c r="I4" s="258"/>
      <c r="J4" s="258"/>
      <c r="K4" s="259" t="s">
        <v>114</v>
      </c>
      <c r="L4" s="253" t="s">
        <v>255</v>
      </c>
      <c r="M4" s="253"/>
      <c r="N4" s="253"/>
      <c r="O4" s="253"/>
      <c r="P4" s="253" t="s">
        <v>5</v>
      </c>
      <c r="Q4" s="253"/>
      <c r="R4" s="253"/>
      <c r="S4" s="253"/>
    </row>
    <row r="5" spans="1:25" s="29" customFormat="1" ht="15" x14ac:dyDescent="0.25">
      <c r="A5" s="253"/>
      <c r="B5" s="253"/>
      <c r="C5" s="255"/>
      <c r="D5" s="253"/>
      <c r="E5" s="255"/>
      <c r="F5" s="255"/>
      <c r="G5" s="255"/>
      <c r="H5" s="258"/>
      <c r="I5" s="258"/>
      <c r="J5" s="258"/>
      <c r="K5" s="260"/>
      <c r="L5" s="253" t="s">
        <v>6</v>
      </c>
      <c r="M5" s="258" t="s">
        <v>7</v>
      </c>
      <c r="N5" s="258" t="s">
        <v>8</v>
      </c>
      <c r="O5" s="258" t="s">
        <v>9</v>
      </c>
      <c r="P5" s="253" t="s">
        <v>116</v>
      </c>
      <c r="Q5" s="258" t="s">
        <v>10</v>
      </c>
      <c r="R5" s="258" t="s">
        <v>11</v>
      </c>
      <c r="S5" s="258" t="s">
        <v>12</v>
      </c>
    </row>
    <row r="6" spans="1:25" s="29" customFormat="1" ht="142.5" customHeight="1" x14ac:dyDescent="0.25">
      <c r="A6" s="253"/>
      <c r="B6" s="253"/>
      <c r="C6" s="256"/>
      <c r="D6" s="253"/>
      <c r="E6" s="256"/>
      <c r="F6" s="256"/>
      <c r="G6" s="256"/>
      <c r="H6" s="212" t="s">
        <v>13</v>
      </c>
      <c r="I6" s="212" t="s">
        <v>14</v>
      </c>
      <c r="J6" s="212" t="s">
        <v>15</v>
      </c>
      <c r="K6" s="261"/>
      <c r="L6" s="253"/>
      <c r="M6" s="258"/>
      <c r="N6" s="258"/>
      <c r="O6" s="258"/>
      <c r="P6" s="253"/>
      <c r="Q6" s="258"/>
      <c r="R6" s="258"/>
      <c r="S6" s="258"/>
    </row>
    <row r="7" spans="1:25" s="7" customFormat="1" ht="21" customHeight="1" x14ac:dyDescent="0.25">
      <c r="A7" s="4">
        <v>1</v>
      </c>
      <c r="B7" s="4">
        <v>2</v>
      </c>
      <c r="C7" s="4">
        <v>3</v>
      </c>
      <c r="D7" s="4">
        <v>4</v>
      </c>
      <c r="E7" s="5" t="s">
        <v>16</v>
      </c>
      <c r="F7" s="4">
        <v>5</v>
      </c>
      <c r="G7" s="4" t="s">
        <v>17</v>
      </c>
      <c r="H7" s="4">
        <v>6</v>
      </c>
      <c r="I7" s="4">
        <v>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</row>
    <row r="8" spans="1:25" ht="57" customHeight="1" x14ac:dyDescent="0.2">
      <c r="A8" s="31">
        <v>1</v>
      </c>
      <c r="B8" s="31" t="s">
        <v>38</v>
      </c>
      <c r="C8" s="32">
        <v>61</v>
      </c>
      <c r="D8" s="32">
        <v>61</v>
      </c>
      <c r="E8" s="33">
        <v>3657</v>
      </c>
      <c r="F8" s="34">
        <v>19.086111111111112</v>
      </c>
      <c r="G8" s="35">
        <f>'SEPT-2020 I'!G8+F8</f>
        <v>134.63055555555556</v>
      </c>
      <c r="H8" s="35">
        <v>27.5</v>
      </c>
      <c r="I8" s="35">
        <v>16.180555555555554</v>
      </c>
      <c r="J8" s="35">
        <f>H8+I8</f>
        <v>43.680555555555557</v>
      </c>
      <c r="K8" s="15">
        <f>'SEPT-2020 I'!K8+J8</f>
        <v>290.99236111111111</v>
      </c>
      <c r="L8" s="15">
        <f t="shared" ref="L8:L13" si="0">F8+J8</f>
        <v>62.766666666666666</v>
      </c>
      <c r="M8" s="15">
        <f>L8/C8</f>
        <v>1.0289617486338798</v>
      </c>
      <c r="N8" s="36">
        <f t="shared" ref="N8:N14" si="1">+((C8*24*31)-J8)/(C8*24*31)*100</f>
        <v>99.903753403059326</v>
      </c>
      <c r="O8" s="36">
        <f>+((C8*24*31)-L8)/(C8*24*31)*100</f>
        <v>99.861698689699736</v>
      </c>
      <c r="P8" s="37">
        <f t="shared" ref="P8:P14" si="2">+G8+K8</f>
        <v>425.6229166666667</v>
      </c>
      <c r="Q8" s="15">
        <f>P8/C8</f>
        <v>6.977424863387979</v>
      </c>
      <c r="R8" s="36">
        <f>+((C8*24*31)-K8)/(C8*24*31)*100</f>
        <v>99.35882169682904</v>
      </c>
      <c r="S8" s="36">
        <f>+((C8*24*31)-(G8+K8))*100/(C8*24*31)</f>
        <v>99.062174077501609</v>
      </c>
      <c r="U8" s="31">
        <v>45</v>
      </c>
      <c r="V8" s="31">
        <v>45</v>
      </c>
      <c r="W8" s="38">
        <v>450</v>
      </c>
      <c r="X8" s="39">
        <v>5.239583333333333</v>
      </c>
      <c r="Y8" s="39">
        <f>X8+'[1]JAN-2019  -I'!Y8</f>
        <v>5.239583333333333</v>
      </c>
    </row>
    <row r="9" spans="1:25" s="45" customFormat="1" ht="57" customHeight="1" x14ac:dyDescent="0.2">
      <c r="A9" s="40">
        <v>2</v>
      </c>
      <c r="B9" s="40" t="s">
        <v>39</v>
      </c>
      <c r="C9" s="41">
        <v>8</v>
      </c>
      <c r="D9" s="41">
        <v>8</v>
      </c>
      <c r="E9" s="41">
        <v>412</v>
      </c>
      <c r="F9" s="42">
        <v>0</v>
      </c>
      <c r="G9" s="35">
        <f>'SEPT-2020 I'!G9+F9</f>
        <v>0</v>
      </c>
      <c r="H9" s="42">
        <v>6.416666666666667</v>
      </c>
      <c r="I9" s="42">
        <v>5.4513888888888893</v>
      </c>
      <c r="J9" s="35">
        <f t="shared" ref="J9:J13" si="3">H9+I9</f>
        <v>11.868055555555557</v>
      </c>
      <c r="K9" s="15">
        <f>'SEPT-2020 I'!K9+J9</f>
        <v>81.575000000000003</v>
      </c>
      <c r="L9" s="15">
        <f t="shared" si="0"/>
        <v>11.868055555555557</v>
      </c>
      <c r="M9" s="15">
        <f t="shared" ref="M9:M13" si="4">L9/C9</f>
        <v>1.4835069444444446</v>
      </c>
      <c r="N9" s="36">
        <f t="shared" si="1"/>
        <v>99.800603905316606</v>
      </c>
      <c r="O9" s="36">
        <f t="shared" ref="O9:O13" si="5">+((C9*24*31)-L9)/(C9*24*31)*100</f>
        <v>99.800603905316606</v>
      </c>
      <c r="P9" s="44">
        <f t="shared" si="2"/>
        <v>81.575000000000003</v>
      </c>
      <c r="Q9" s="42">
        <f>P9/C9</f>
        <v>10.196875</v>
      </c>
      <c r="R9" s="36">
        <f t="shared" ref="R9:R13" si="6">+((C9*24*31)-K9)/(C9*24*31)*100</f>
        <v>98.62945228494624</v>
      </c>
      <c r="S9" s="36">
        <f t="shared" ref="S9:S13" si="7">+((C9*24*31)-(G9+K9))*100/(C9*24*31)</f>
        <v>98.62945228494624</v>
      </c>
      <c r="U9" s="31">
        <v>8</v>
      </c>
      <c r="V9" s="31">
        <v>8</v>
      </c>
      <c r="W9" s="38">
        <v>1</v>
      </c>
      <c r="X9" s="39">
        <v>4.1666666666666664E-2</v>
      </c>
      <c r="Y9" s="39">
        <f>X9+'[1]JAN-2019  -I'!Y9</f>
        <v>4.1666666666666664E-2</v>
      </c>
    </row>
    <row r="10" spans="1:25" s="45" customFormat="1" ht="57" customHeight="1" x14ac:dyDescent="0.2">
      <c r="A10" s="40">
        <v>3</v>
      </c>
      <c r="B10" s="40" t="s">
        <v>40</v>
      </c>
      <c r="C10" s="41">
        <v>16</v>
      </c>
      <c r="D10" s="41">
        <v>16</v>
      </c>
      <c r="E10" s="41">
        <v>1837</v>
      </c>
      <c r="F10" s="42">
        <v>0</v>
      </c>
      <c r="G10" s="35">
        <f>'SEPT-2020 I'!G10+F10</f>
        <v>0</v>
      </c>
      <c r="H10" s="42">
        <v>33.753472222222221</v>
      </c>
      <c r="I10" s="42">
        <v>19.628472222222221</v>
      </c>
      <c r="J10" s="35">
        <f t="shared" si="3"/>
        <v>53.381944444444443</v>
      </c>
      <c r="K10" s="15">
        <f>'SEPT-2020 I'!K10+J10</f>
        <v>265.77083333333331</v>
      </c>
      <c r="L10" s="15">
        <f t="shared" si="0"/>
        <v>53.381944444444443</v>
      </c>
      <c r="M10" s="15">
        <f t="shared" si="4"/>
        <v>3.3363715277777777</v>
      </c>
      <c r="N10" s="36">
        <f t="shared" si="1"/>
        <v>99.551562966696522</v>
      </c>
      <c r="O10" s="36">
        <f t="shared" si="5"/>
        <v>99.551562966696522</v>
      </c>
      <c r="P10" s="44">
        <f t="shared" si="2"/>
        <v>265.77083333333331</v>
      </c>
      <c r="Q10" s="42">
        <f>P10/C10</f>
        <v>16.610677083333332</v>
      </c>
      <c r="R10" s="36">
        <f t="shared" si="6"/>
        <v>97.767382112455195</v>
      </c>
      <c r="S10" s="36">
        <f t="shared" si="7"/>
        <v>97.767382112455181</v>
      </c>
      <c r="U10" s="31">
        <v>16</v>
      </c>
      <c r="V10" s="31">
        <v>16</v>
      </c>
      <c r="W10" s="38">
        <v>614</v>
      </c>
      <c r="X10" s="39">
        <v>1.7361111111111112E-4</v>
      </c>
      <c r="Y10" s="39">
        <f>X10+'[1]JAN-2019  -I'!Y10</f>
        <v>1.7361111111111112E-4</v>
      </c>
    </row>
    <row r="11" spans="1:25" ht="57" customHeight="1" x14ac:dyDescent="0.2">
      <c r="A11" s="31">
        <v>4</v>
      </c>
      <c r="B11" s="31" t="s">
        <v>41</v>
      </c>
      <c r="C11" s="46">
        <v>4</v>
      </c>
      <c r="D11" s="46">
        <v>4</v>
      </c>
      <c r="E11" s="47">
        <v>302</v>
      </c>
      <c r="F11" s="48">
        <v>0</v>
      </c>
      <c r="G11" s="35">
        <f>'SEPT-2020 I'!G11+F11</f>
        <v>1.3270833333333334</v>
      </c>
      <c r="H11" s="48">
        <v>1.5388888888888888</v>
      </c>
      <c r="I11" s="48">
        <v>2.2041666666666666</v>
      </c>
      <c r="J11" s="35">
        <f t="shared" si="3"/>
        <v>3.7430555555555554</v>
      </c>
      <c r="K11" s="15">
        <f>'SEPT-2020 I'!K11+J11</f>
        <v>30.211805555555557</v>
      </c>
      <c r="L11" s="15">
        <f t="shared" si="0"/>
        <v>3.7430555555555554</v>
      </c>
      <c r="M11" s="15">
        <f t="shared" si="4"/>
        <v>0.93576388888888884</v>
      </c>
      <c r="N11" s="36">
        <f t="shared" si="1"/>
        <v>99.8742252837515</v>
      </c>
      <c r="O11" s="36">
        <f t="shared" si="5"/>
        <v>99.8742252837515</v>
      </c>
      <c r="P11" s="37">
        <f t="shared" si="2"/>
        <v>31.538888888888891</v>
      </c>
      <c r="Q11" s="15">
        <f>P11/C11</f>
        <v>7.8847222222222229</v>
      </c>
      <c r="R11" s="36">
        <f t="shared" si="6"/>
        <v>98.984818361708477</v>
      </c>
      <c r="S11" s="36">
        <f t="shared" si="7"/>
        <v>98.940225507765831</v>
      </c>
      <c r="U11" s="49">
        <v>4</v>
      </c>
      <c r="V11" s="49">
        <v>4</v>
      </c>
      <c r="W11" s="50">
        <v>159</v>
      </c>
      <c r="X11" s="51">
        <v>0</v>
      </c>
      <c r="Y11" s="39">
        <f>X11+'[1]JAN-2019  -I'!Y11</f>
        <v>0</v>
      </c>
    </row>
    <row r="12" spans="1:25" ht="57" customHeight="1" x14ac:dyDescent="0.2">
      <c r="A12" s="40">
        <v>5</v>
      </c>
      <c r="B12" s="40" t="s">
        <v>42</v>
      </c>
      <c r="C12" s="52">
        <v>28</v>
      </c>
      <c r="D12" s="53">
        <v>28</v>
      </c>
      <c r="E12" s="53">
        <v>1225</v>
      </c>
      <c r="F12" s="42">
        <v>1.7085555555555554</v>
      </c>
      <c r="G12" s="35">
        <f>'SEPT-2020 I'!G12+F12</f>
        <v>23.965499999999999</v>
      </c>
      <c r="H12" s="54">
        <v>15.181944444444444</v>
      </c>
      <c r="I12" s="54">
        <v>8.8229166666666714</v>
      </c>
      <c r="J12" s="35">
        <f t="shared" si="3"/>
        <v>24.004861111111115</v>
      </c>
      <c r="K12" s="15">
        <f>'SEPT-2020 I'!K12+J12</f>
        <v>156.11597222222221</v>
      </c>
      <c r="L12" s="15">
        <f t="shared" si="0"/>
        <v>25.713416666666671</v>
      </c>
      <c r="M12" s="15">
        <f t="shared" si="4"/>
        <v>0.91833630952380962</v>
      </c>
      <c r="N12" s="36">
        <f t="shared" si="1"/>
        <v>99.88476929190135</v>
      </c>
      <c r="O12" s="36">
        <f t="shared" si="5"/>
        <v>99.876567700332828</v>
      </c>
      <c r="P12" s="37">
        <f t="shared" si="2"/>
        <v>180.0814722222222</v>
      </c>
      <c r="Q12" s="42">
        <v>5.0452826086956524</v>
      </c>
      <c r="R12" s="36">
        <f t="shared" si="6"/>
        <v>99.250595371437115</v>
      </c>
      <c r="S12" s="36">
        <f t="shared" si="7"/>
        <v>99.135553608764297</v>
      </c>
      <c r="U12" s="55">
        <v>26</v>
      </c>
      <c r="V12" s="56">
        <v>25</v>
      </c>
      <c r="W12" s="56">
        <v>575</v>
      </c>
      <c r="X12" s="57">
        <f>SUM(X7:X11)</f>
        <v>5.2814236111111112</v>
      </c>
      <c r="Y12" s="39">
        <f>X12+'[1]JAN-2019  -I'!Y12</f>
        <v>5.2814236111111112</v>
      </c>
    </row>
    <row r="13" spans="1:25" s="45" customFormat="1" ht="57" customHeight="1" x14ac:dyDescent="0.2">
      <c r="A13" s="40">
        <v>6</v>
      </c>
      <c r="B13" s="40" t="s">
        <v>43</v>
      </c>
      <c r="C13" s="41">
        <v>28</v>
      </c>
      <c r="D13" s="41">
        <v>28</v>
      </c>
      <c r="E13" s="41">
        <v>1184</v>
      </c>
      <c r="F13" s="58">
        <v>8.6805555555555566E-2</v>
      </c>
      <c r="G13" s="35">
        <f>'SEPT-2020 I'!G13+F13</f>
        <v>0.99236111111111103</v>
      </c>
      <c r="H13" s="59">
        <v>12.933333333333332</v>
      </c>
      <c r="I13" s="59">
        <v>6.1388888888888893</v>
      </c>
      <c r="J13" s="35">
        <f t="shared" si="3"/>
        <v>19.072222222222223</v>
      </c>
      <c r="K13" s="15">
        <f>'SEPT-2020 I'!K13+J13</f>
        <v>201.13958333333332</v>
      </c>
      <c r="L13" s="15">
        <f t="shared" si="0"/>
        <v>19.15902777777778</v>
      </c>
      <c r="M13" s="15">
        <f t="shared" si="4"/>
        <v>0.68425099206349216</v>
      </c>
      <c r="N13" s="36">
        <f t="shared" si="1"/>
        <v>99.908447473971677</v>
      </c>
      <c r="O13" s="36">
        <f t="shared" si="5"/>
        <v>99.908030780636608</v>
      </c>
      <c r="P13" s="60">
        <f t="shared" si="2"/>
        <v>202.13194444444443</v>
      </c>
      <c r="Q13" s="42">
        <f>P13/C13</f>
        <v>7.2189980158730149</v>
      </c>
      <c r="R13" s="36">
        <f t="shared" si="6"/>
        <v>99.034468205965169</v>
      </c>
      <c r="S13" s="36">
        <f t="shared" si="7"/>
        <v>99.029704567758998</v>
      </c>
      <c r="U13" s="31">
        <v>26</v>
      </c>
      <c r="V13" s="31">
        <v>26</v>
      </c>
      <c r="W13" s="38">
        <v>1061</v>
      </c>
      <c r="X13" s="61">
        <v>2.0833333333333332E-2</v>
      </c>
      <c r="Y13" s="39">
        <f>X13+'[1]JAN-2019  -I'!Y13</f>
        <v>2.0833333333333332E-2</v>
      </c>
    </row>
    <row r="14" spans="1:25" s="66" customFormat="1" ht="58.5" customHeight="1" x14ac:dyDescent="0.2">
      <c r="A14" s="262" t="s">
        <v>15</v>
      </c>
      <c r="B14" s="262"/>
      <c r="C14" s="62">
        <f t="shared" ref="C14:I14" si="8">SUM(C8:C13)</f>
        <v>145</v>
      </c>
      <c r="D14" s="62">
        <f t="shared" si="8"/>
        <v>145</v>
      </c>
      <c r="E14" s="62">
        <f t="shared" si="8"/>
        <v>8617</v>
      </c>
      <c r="F14" s="63">
        <f t="shared" si="8"/>
        <v>20.881472222222225</v>
      </c>
      <c r="G14" s="63">
        <f>SUM(G8:G13)</f>
        <v>160.91549999999998</v>
      </c>
      <c r="H14" s="63">
        <f t="shared" si="8"/>
        <v>97.324305555555554</v>
      </c>
      <c r="I14" s="63">
        <f t="shared" si="8"/>
        <v>58.426388888888894</v>
      </c>
      <c r="J14" s="64">
        <f t="shared" ref="J14" si="9">H14+I14</f>
        <v>155.75069444444443</v>
      </c>
      <c r="K14" s="63">
        <f>SUM(K8:K13)</f>
        <v>1025.8055555555554</v>
      </c>
      <c r="L14" s="63">
        <f>SUM(L8:L13)</f>
        <v>176.63216666666665</v>
      </c>
      <c r="M14" s="63">
        <f>L14/C14</f>
        <v>1.2181528735632183</v>
      </c>
      <c r="N14" s="63">
        <f t="shared" si="1"/>
        <v>99.855625978453418</v>
      </c>
      <c r="O14" s="63">
        <f>+((C14*24*31)-L14)/(C14*24*31)*100</f>
        <v>99.83626977505871</v>
      </c>
      <c r="P14" s="65">
        <f t="shared" si="2"/>
        <v>1186.7210555555555</v>
      </c>
      <c r="Q14" s="63">
        <f>P14/C14</f>
        <v>8.1842831417624513</v>
      </c>
      <c r="R14" s="63">
        <f>+((C14*24*31)-K14)/(C14*24*31)*100</f>
        <v>99.049123511720836</v>
      </c>
      <c r="S14" s="63">
        <f>+((C14*24*31)-(G14+K14))*100/(C14*24*31)</f>
        <v>98.89996194331151</v>
      </c>
    </row>
    <row r="15" spans="1:25" s="67" customFormat="1" ht="132.75" customHeight="1" x14ac:dyDescent="0.2">
      <c r="A15" s="257" t="s">
        <v>44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X15" s="68"/>
    </row>
    <row r="16" spans="1:25" ht="96" customHeight="1" x14ac:dyDescent="0.2">
      <c r="A16" s="257" t="s">
        <v>256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</row>
    <row r="17" spans="5:12" ht="18.75" x14ac:dyDescent="0.2">
      <c r="E17" s="69"/>
    </row>
    <row r="18" spans="5:12" ht="18.75" x14ac:dyDescent="0.2">
      <c r="E18" s="31"/>
    </row>
    <row r="22" spans="5:12" ht="20.25" x14ac:dyDescent="0.3">
      <c r="H22" s="70" t="s">
        <v>46</v>
      </c>
      <c r="I22" s="70">
        <v>98.259722222222209</v>
      </c>
      <c r="J22" s="70" t="s">
        <v>47</v>
      </c>
      <c r="K22" s="70" t="s">
        <v>48</v>
      </c>
      <c r="L22" s="71"/>
    </row>
    <row r="39" spans="11:19" x14ac:dyDescent="0.2">
      <c r="K39" s="28">
        <v>220</v>
      </c>
      <c r="Q39" s="28">
        <v>120</v>
      </c>
    </row>
    <row r="40" spans="11:19" x14ac:dyDescent="0.2">
      <c r="K40" s="28">
        <v>120</v>
      </c>
      <c r="Q40" s="28">
        <v>218</v>
      </c>
    </row>
    <row r="41" spans="11:19" x14ac:dyDescent="0.2">
      <c r="K41" s="28">
        <v>218</v>
      </c>
      <c r="Q41" s="28">
        <v>218</v>
      </c>
      <c r="S41" s="28">
        <v>235</v>
      </c>
    </row>
    <row r="42" spans="11:19" x14ac:dyDescent="0.2">
      <c r="K42" s="28">
        <v>218</v>
      </c>
      <c r="Q42" s="28">
        <v>194</v>
      </c>
      <c r="S42" s="28">
        <v>120</v>
      </c>
    </row>
    <row r="43" spans="11:19" x14ac:dyDescent="0.2">
      <c r="K43" s="28">
        <v>194</v>
      </c>
      <c r="M43" s="28">
        <v>602</v>
      </c>
      <c r="S43" s="28">
        <v>247</v>
      </c>
    </row>
    <row r="44" spans="11:19" x14ac:dyDescent="0.2">
      <c r="M44" s="28">
        <v>218</v>
      </c>
    </row>
    <row r="45" spans="11:19" x14ac:dyDescent="0.2">
      <c r="M45" s="28">
        <v>194</v>
      </c>
    </row>
    <row r="49" spans="9:9" x14ac:dyDescent="0.2">
      <c r="I49" s="28">
        <v>218</v>
      </c>
    </row>
    <row r="50" spans="9:9" x14ac:dyDescent="0.2">
      <c r="I50" s="28">
        <v>40</v>
      </c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79"/>
  <sheetViews>
    <sheetView view="pageBreakPreview" topLeftCell="A9" zoomScale="60" workbookViewId="0">
      <selection activeCell="I22" sqref="I22"/>
    </sheetView>
  </sheetViews>
  <sheetFormatPr defaultRowHeight="15.75" x14ac:dyDescent="0.25"/>
  <cols>
    <col min="1" max="1" width="4.140625" style="126" customWidth="1"/>
    <col min="2" max="2" width="20.85546875" style="127" customWidth="1"/>
    <col min="3" max="3" width="12.42578125" style="127" customWidth="1"/>
    <col min="4" max="4" width="8.7109375" style="127" customWidth="1"/>
    <col min="5" max="5" width="11.85546875" style="128" customWidth="1"/>
    <col min="6" max="6" width="13.5703125" style="129" customWidth="1"/>
    <col min="7" max="7" width="13.28515625" style="130" customWidth="1"/>
    <col min="8" max="9" width="15.7109375" style="130" customWidth="1"/>
    <col min="10" max="10" width="15.140625" style="127" customWidth="1"/>
    <col min="11" max="11" width="12.85546875" style="127" customWidth="1"/>
    <col min="12" max="12" width="15" style="127" customWidth="1"/>
    <col min="13" max="13" width="14.5703125" style="127" customWidth="1"/>
    <col min="14" max="14" width="14.140625" style="127" customWidth="1"/>
    <col min="15" max="15" width="15.28515625" style="127" customWidth="1"/>
    <col min="16" max="16" width="16.7109375" style="127" customWidth="1"/>
    <col min="17" max="17" width="15.5703125" style="127" customWidth="1"/>
    <col min="18" max="18" width="13.5703125" style="127" customWidth="1"/>
    <col min="19" max="19" width="14.140625" style="127" customWidth="1"/>
    <col min="20" max="20" width="9.140625" style="127"/>
    <col min="21" max="21" width="15.28515625" style="127" customWidth="1"/>
    <col min="22" max="22" width="13.42578125" style="127" bestFit="1" customWidth="1"/>
    <col min="23" max="257" width="9.140625" style="127"/>
    <col min="258" max="258" width="5.42578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5.42578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5.42578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5.42578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5.42578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5.42578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5.42578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5.42578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5.42578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5.42578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5.42578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5.42578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5.42578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5.42578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5.42578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5.42578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5.42578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5.42578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5.42578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5.42578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5.42578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5.42578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5.42578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5.42578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5.42578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5.42578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5.42578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5.42578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5.42578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5.42578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5.42578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5.42578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5.42578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5.42578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5.42578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5.42578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5.42578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5.42578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5.42578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5.42578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5.42578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5.42578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5.42578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5.42578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5.42578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5.42578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5.42578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5.42578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5.42578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5.42578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5.42578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5.42578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5.42578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5.42578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5.42578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5.42578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5.42578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5.42578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5.42578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5.42578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5.42578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5.42578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5.42578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1" s="73" customFormat="1" ht="39" customHeight="1" x14ac:dyDescent="0.3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21" s="73" customFormat="1" ht="23.25" x14ac:dyDescent="0.35">
      <c r="A2" s="264" t="s">
        <v>49</v>
      </c>
      <c r="B2" s="264"/>
      <c r="C2" s="264"/>
      <c r="D2" s="215"/>
      <c r="E2" s="75"/>
      <c r="F2" s="76"/>
      <c r="G2" s="77"/>
      <c r="H2" s="77"/>
      <c r="I2" s="77"/>
      <c r="J2" s="215"/>
      <c r="K2" s="215"/>
      <c r="L2" s="215"/>
      <c r="M2" s="215"/>
      <c r="N2" s="215"/>
      <c r="O2" s="215"/>
      <c r="P2" s="215"/>
      <c r="Q2" s="265"/>
      <c r="R2" s="265"/>
      <c r="S2" s="215"/>
    </row>
    <row r="3" spans="1:21" s="73" customFormat="1" ht="66.75" customHeight="1" x14ac:dyDescent="0.5">
      <c r="A3" s="266" t="s">
        <v>259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21" s="78" customFormat="1" ht="31.5" customHeight="1" x14ac:dyDescent="0.25">
      <c r="A4" s="268" t="s">
        <v>50</v>
      </c>
      <c r="B4" s="268" t="s">
        <v>51</v>
      </c>
      <c r="C4" s="268" t="s">
        <v>3</v>
      </c>
      <c r="D4" s="271" t="s">
        <v>4</v>
      </c>
      <c r="E4" s="272" t="s">
        <v>257</v>
      </c>
      <c r="F4" s="275" t="s">
        <v>258</v>
      </c>
      <c r="G4" s="272" t="s">
        <v>52</v>
      </c>
      <c r="H4" s="271" t="s">
        <v>260</v>
      </c>
      <c r="I4" s="271"/>
      <c r="J4" s="271"/>
      <c r="K4" s="280" t="s">
        <v>120</v>
      </c>
      <c r="L4" s="271" t="s">
        <v>255</v>
      </c>
      <c r="M4" s="271"/>
      <c r="N4" s="271"/>
      <c r="O4" s="271"/>
      <c r="P4" s="271" t="s">
        <v>5</v>
      </c>
      <c r="Q4" s="271"/>
      <c r="R4" s="271"/>
      <c r="S4" s="271"/>
    </row>
    <row r="5" spans="1:21" s="78" customFormat="1" ht="41.25" customHeight="1" x14ac:dyDescent="0.25">
      <c r="A5" s="269"/>
      <c r="B5" s="269"/>
      <c r="C5" s="269"/>
      <c r="D5" s="271"/>
      <c r="E5" s="273"/>
      <c r="F5" s="276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1" s="78" customFormat="1" ht="73.5" customHeight="1" x14ac:dyDescent="0.25">
      <c r="A6" s="270"/>
      <c r="B6" s="270"/>
      <c r="C6" s="270"/>
      <c r="D6" s="271"/>
      <c r="E6" s="274"/>
      <c r="F6" s="277"/>
      <c r="G6" s="274"/>
      <c r="H6" s="79" t="s">
        <v>53</v>
      </c>
      <c r="I6" s="79" t="s">
        <v>14</v>
      </c>
      <c r="J6" s="214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1" s="84" customFormat="1" ht="19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3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1" s="91" customFormat="1" ht="27.75" customHeight="1" x14ac:dyDescent="0.25">
      <c r="A8" s="85">
        <v>1</v>
      </c>
      <c r="B8" s="85" t="s">
        <v>54</v>
      </c>
      <c r="C8" s="86">
        <v>3</v>
      </c>
      <c r="D8" s="86">
        <v>3</v>
      </c>
      <c r="E8" s="40">
        <v>275</v>
      </c>
      <c r="F8" s="87">
        <v>1.0416666666666666E-2</v>
      </c>
      <c r="G8" s="87">
        <f>'SEPT-2020 II '!G8+F8</f>
        <v>0.1361111111111111</v>
      </c>
      <c r="H8" s="87">
        <v>3.0243055555555554</v>
      </c>
      <c r="I8" s="87">
        <v>3.2395833333333335</v>
      </c>
      <c r="J8" s="88">
        <f>H8+I8</f>
        <v>6.2638888888888893</v>
      </c>
      <c r="K8" s="88">
        <f>'SEPT-2020 II '!K8+J8</f>
        <v>36.25694444444445</v>
      </c>
      <c r="L8" s="89">
        <f t="shared" ref="L8:L50" si="0">F8+J8</f>
        <v>6.2743055555555562</v>
      </c>
      <c r="M8" s="89">
        <f t="shared" ref="M8:M51" si="1">L8/C8</f>
        <v>2.0914351851851856</v>
      </c>
      <c r="N8" s="89">
        <f>+((C8*24*31)-J8)/(C8*24*31)*100</f>
        <v>99.719359816806062</v>
      </c>
      <c r="O8" s="89">
        <f>+((C8*24*31)-L8)/(C8*24*31)*100</f>
        <v>99.718893120270806</v>
      </c>
      <c r="P8" s="90">
        <f>+G8+K8</f>
        <v>36.393055555555563</v>
      </c>
      <c r="Q8" s="89">
        <f t="shared" ref="Q8:Q51" si="2">P8/C8</f>
        <v>12.131018518518522</v>
      </c>
      <c r="R8" s="89">
        <f>+((C8*24*31)-K8)/(C8*24*31)*100</f>
        <v>98.37558492632418</v>
      </c>
      <c r="S8" s="89">
        <f>+((C8*24*31)-(G8+K8))*100/(C8*24*31)</f>
        <v>98.369486758263633</v>
      </c>
    </row>
    <row r="9" spans="1:21" s="91" customFormat="1" ht="27.75" customHeight="1" x14ac:dyDescent="0.25">
      <c r="A9" s="85">
        <v>2</v>
      </c>
      <c r="B9" s="85" t="s">
        <v>55</v>
      </c>
      <c r="C9" s="86">
        <v>1</v>
      </c>
      <c r="D9" s="86">
        <v>1</v>
      </c>
      <c r="E9" s="40">
        <v>39</v>
      </c>
      <c r="F9" s="87">
        <v>9.4444444444444442E-2</v>
      </c>
      <c r="G9" s="87">
        <f>'SEPT-2020 II '!G9+F9</f>
        <v>0.42777777777777781</v>
      </c>
      <c r="H9" s="87">
        <v>0.64722222222222225</v>
      </c>
      <c r="I9" s="87">
        <v>0.97222222222222221</v>
      </c>
      <c r="J9" s="88">
        <f t="shared" ref="J9:J50" si="3">H9+I9</f>
        <v>1.6194444444444445</v>
      </c>
      <c r="K9" s="88">
        <f>'SEPT-2020 II '!K9+J9</f>
        <v>10.213888888888889</v>
      </c>
      <c r="L9" s="89">
        <f t="shared" si="0"/>
        <v>1.713888888888889</v>
      </c>
      <c r="M9" s="89">
        <f t="shared" si="1"/>
        <v>1.713888888888889</v>
      </c>
      <c r="N9" s="89">
        <f t="shared" ref="N9:N50" si="4">+((C9*24*31)-J9)/(C9*24*31)*100</f>
        <v>99.782332735961774</v>
      </c>
      <c r="O9" s="89">
        <f t="shared" ref="O9:O50" si="5">+((C9*24*31)-L9)/(C9*24*31)*100</f>
        <v>99.769638590203115</v>
      </c>
      <c r="P9" s="90">
        <f t="shared" ref="P9:P50" si="6">+G9+K9</f>
        <v>10.641666666666666</v>
      </c>
      <c r="Q9" s="89">
        <f t="shared" si="2"/>
        <v>10.641666666666666</v>
      </c>
      <c r="R9" s="89">
        <f t="shared" ref="R9:R50" si="7">+((C9*24*31)-K9)/(C9*24*31)*100</f>
        <v>98.627165471923533</v>
      </c>
      <c r="S9" s="89">
        <f t="shared" ref="S9:S50" si="8">+((C9*24*31)-(G9+K9))*100/(C9*24*31)</f>
        <v>98.569668458781351</v>
      </c>
    </row>
    <row r="10" spans="1:21" s="91" customFormat="1" ht="27.75" customHeight="1" x14ac:dyDescent="0.25">
      <c r="A10" s="85"/>
      <c r="B10" s="85" t="s">
        <v>56</v>
      </c>
      <c r="C10" s="86">
        <v>4</v>
      </c>
      <c r="D10" s="86">
        <v>4</v>
      </c>
      <c r="E10" s="40">
        <v>181</v>
      </c>
      <c r="F10" s="87">
        <v>0.12847222222222224</v>
      </c>
      <c r="G10" s="87">
        <f>'SEPT-2020 II '!G10+F10</f>
        <v>1.1895833333333334</v>
      </c>
      <c r="H10" s="87">
        <v>1.7118055555555556</v>
      </c>
      <c r="I10" s="87">
        <v>1.1909722222222221</v>
      </c>
      <c r="J10" s="88">
        <f t="shared" ref="J10:J12" si="9">H10+I10</f>
        <v>2.9027777777777777</v>
      </c>
      <c r="K10" s="88">
        <f>'SEPT-2020 II '!K10+J10</f>
        <v>69.768055555555549</v>
      </c>
      <c r="L10" s="89">
        <f t="shared" ref="L10:L12" si="10">F10+J10</f>
        <v>3.03125</v>
      </c>
      <c r="M10" s="89">
        <f t="shared" ref="M10:M12" si="11">L10/C10</f>
        <v>0.7578125</v>
      </c>
      <c r="N10" s="89">
        <f t="shared" si="4"/>
        <v>99.902460424133807</v>
      </c>
      <c r="O10" s="89">
        <f t="shared" si="5"/>
        <v>99.8981434811828</v>
      </c>
      <c r="P10" s="90">
        <f t="shared" ref="P10:P12" si="12">+G10+K10</f>
        <v>70.95763888888888</v>
      </c>
      <c r="Q10" s="89">
        <f t="shared" ref="Q10:Q12" si="13">P10/C10</f>
        <v>17.73940972222222</v>
      </c>
      <c r="R10" s="89">
        <f t="shared" si="7"/>
        <v>97.655643294504173</v>
      </c>
      <c r="S10" s="89">
        <f t="shared" si="8"/>
        <v>97.615670736260455</v>
      </c>
    </row>
    <row r="11" spans="1:21" s="91" customFormat="1" ht="27.75" customHeight="1" x14ac:dyDescent="0.25">
      <c r="A11" s="85"/>
      <c r="B11" s="85" t="s">
        <v>272</v>
      </c>
      <c r="C11" s="86">
        <v>6</v>
      </c>
      <c r="D11" s="86">
        <v>6</v>
      </c>
      <c r="E11" s="40">
        <v>312</v>
      </c>
      <c r="F11" s="87">
        <v>0.52152777777777781</v>
      </c>
      <c r="G11" s="87">
        <f>'SEPT-2020 II '!G11+F11</f>
        <v>2.760416666666667</v>
      </c>
      <c r="H11" s="87">
        <v>3.7875000000000001</v>
      </c>
      <c r="I11" s="87">
        <v>0.7284722222222223</v>
      </c>
      <c r="J11" s="88">
        <f t="shared" si="9"/>
        <v>4.5159722222222225</v>
      </c>
      <c r="K11" s="88">
        <f>'SEPT-2020 II '!K11+J11</f>
        <v>52.993749999999999</v>
      </c>
      <c r="L11" s="89">
        <f t="shared" si="10"/>
        <v>5.0375000000000005</v>
      </c>
      <c r="M11" s="89">
        <f t="shared" si="11"/>
        <v>0.83958333333333346</v>
      </c>
      <c r="N11" s="89">
        <f t="shared" si="4"/>
        <v>99.898835747710066</v>
      </c>
      <c r="O11" s="89">
        <f t="shared" si="5"/>
        <v>99.887152777777771</v>
      </c>
      <c r="P11" s="90">
        <f t="shared" si="12"/>
        <v>55.754166666666663</v>
      </c>
      <c r="Q11" s="89">
        <f t="shared" si="13"/>
        <v>9.2923611111111111</v>
      </c>
      <c r="R11" s="89">
        <f t="shared" si="7"/>
        <v>98.812864023297493</v>
      </c>
      <c r="S11" s="89">
        <f t="shared" si="8"/>
        <v>98.751026732377539</v>
      </c>
    </row>
    <row r="12" spans="1:21" s="91" customFormat="1" ht="27.75" customHeight="1" x14ac:dyDescent="0.25">
      <c r="A12" s="85"/>
      <c r="B12" s="85" t="s">
        <v>273</v>
      </c>
      <c r="C12" s="86">
        <v>1</v>
      </c>
      <c r="D12" s="86">
        <v>1</v>
      </c>
      <c r="E12" s="40">
        <v>9</v>
      </c>
      <c r="F12" s="87">
        <v>0.53263888888888888</v>
      </c>
      <c r="G12" s="87">
        <f>'SEPT-2020 II '!G12+F12</f>
        <v>0.76666666666666661</v>
      </c>
      <c r="H12" s="87">
        <v>1.2743055555555556</v>
      </c>
      <c r="I12" s="87">
        <v>0</v>
      </c>
      <c r="J12" s="88">
        <f t="shared" si="9"/>
        <v>1.2743055555555556</v>
      </c>
      <c r="K12" s="88">
        <f>'SEPT-2020 II '!K12+J12</f>
        <v>67.519444444444446</v>
      </c>
      <c r="L12" s="89">
        <f t="shared" si="10"/>
        <v>1.8069444444444445</v>
      </c>
      <c r="M12" s="89">
        <f t="shared" si="11"/>
        <v>1.8069444444444445</v>
      </c>
      <c r="N12" s="89">
        <f t="shared" si="4"/>
        <v>99.828722371565121</v>
      </c>
      <c r="O12" s="89">
        <f t="shared" si="5"/>
        <v>99.757131123058556</v>
      </c>
      <c r="P12" s="90">
        <f t="shared" si="12"/>
        <v>68.286111111111111</v>
      </c>
      <c r="Q12" s="89">
        <f t="shared" si="13"/>
        <v>68.286111111111111</v>
      </c>
      <c r="R12" s="89">
        <f t="shared" si="7"/>
        <v>90.924805854241342</v>
      </c>
      <c r="S12" s="89">
        <f t="shared" si="8"/>
        <v>90.821759259259267</v>
      </c>
    </row>
    <row r="13" spans="1:21" s="128" customFormat="1" ht="27.75" customHeight="1" x14ac:dyDescent="0.25">
      <c r="A13" s="85">
        <v>3</v>
      </c>
      <c r="B13" s="131" t="s">
        <v>57</v>
      </c>
      <c r="C13" s="95">
        <v>11</v>
      </c>
      <c r="D13" s="95">
        <v>11</v>
      </c>
      <c r="E13" s="203">
        <v>406</v>
      </c>
      <c r="F13" s="93">
        <v>0.36180555555555555</v>
      </c>
      <c r="G13" s="87">
        <f>'SEPT-2020 II '!G13+F13</f>
        <v>0.7138888888888888</v>
      </c>
      <c r="H13" s="93">
        <v>3.2166666666666668</v>
      </c>
      <c r="I13" s="93">
        <v>1.7173611111111111</v>
      </c>
      <c r="J13" s="88">
        <f t="shared" si="3"/>
        <v>4.9340277777777777</v>
      </c>
      <c r="K13" s="88">
        <f>'SEPT-2020 II '!K13+J13</f>
        <v>32.804861111111109</v>
      </c>
      <c r="L13" s="195">
        <f t="shared" si="0"/>
        <v>5.2958333333333334</v>
      </c>
      <c r="M13" s="195">
        <f t="shared" si="1"/>
        <v>0.48143939393939394</v>
      </c>
      <c r="N13" s="89">
        <f t="shared" si="4"/>
        <v>99.939711293037917</v>
      </c>
      <c r="O13" s="89">
        <f t="shared" si="5"/>
        <v>99.935290404040401</v>
      </c>
      <c r="P13" s="196">
        <f t="shared" si="6"/>
        <v>33.518749999999997</v>
      </c>
      <c r="Q13" s="195">
        <f t="shared" si="2"/>
        <v>3.0471590909090907</v>
      </c>
      <c r="R13" s="89">
        <f t="shared" si="7"/>
        <v>99.599158588573914</v>
      </c>
      <c r="S13" s="89">
        <f t="shared" si="8"/>
        <v>99.590435606060609</v>
      </c>
    </row>
    <row r="14" spans="1:21" s="91" customFormat="1" ht="27.75" customHeight="1" x14ac:dyDescent="0.25">
      <c r="A14" s="85">
        <v>4</v>
      </c>
      <c r="B14" s="85" t="s">
        <v>59</v>
      </c>
      <c r="C14" s="40">
        <v>4</v>
      </c>
      <c r="D14" s="86">
        <v>4</v>
      </c>
      <c r="E14" s="95">
        <v>169</v>
      </c>
      <c r="F14" s="94">
        <v>0</v>
      </c>
      <c r="G14" s="87">
        <f>'SEPT-2020 II '!G14+F14</f>
        <v>0.48541666666666666</v>
      </c>
      <c r="H14" s="94">
        <v>1.0833333333333333</v>
      </c>
      <c r="I14" s="94">
        <v>3.0416666666666665</v>
      </c>
      <c r="J14" s="88">
        <f t="shared" si="3"/>
        <v>4.125</v>
      </c>
      <c r="K14" s="88">
        <f>'SEPT-2020 II '!K14+J14</f>
        <v>40.567361111111111</v>
      </c>
      <c r="L14" s="89">
        <f t="shared" si="0"/>
        <v>4.125</v>
      </c>
      <c r="M14" s="89">
        <f t="shared" si="1"/>
        <v>1.03125</v>
      </c>
      <c r="N14" s="89">
        <f t="shared" si="4"/>
        <v>99.861391129032256</v>
      </c>
      <c r="O14" s="89">
        <f t="shared" si="5"/>
        <v>99.861391129032256</v>
      </c>
      <c r="P14" s="90">
        <f t="shared" si="6"/>
        <v>41.052777777777777</v>
      </c>
      <c r="Q14" s="89">
        <f t="shared" si="2"/>
        <v>10.263194444444444</v>
      </c>
      <c r="R14" s="89">
        <f t="shared" si="7"/>
        <v>98.636849425029865</v>
      </c>
      <c r="S14" s="89">
        <f t="shared" si="8"/>
        <v>98.620538381123055</v>
      </c>
      <c r="U14" s="96"/>
    </row>
    <row r="15" spans="1:21" s="91" customFormat="1" ht="27.75" customHeight="1" x14ac:dyDescent="0.25">
      <c r="A15" s="85">
        <v>5</v>
      </c>
      <c r="B15" s="85" t="s">
        <v>60</v>
      </c>
      <c r="C15" s="40">
        <v>2</v>
      </c>
      <c r="D15" s="86">
        <v>2</v>
      </c>
      <c r="E15" s="95">
        <v>132</v>
      </c>
      <c r="F15" s="94">
        <v>0</v>
      </c>
      <c r="G15" s="87">
        <f>'SEPT-2020 II '!G15+F15</f>
        <v>0.33333333333333331</v>
      </c>
      <c r="H15" s="94">
        <v>2.9458333333333333</v>
      </c>
      <c r="I15" s="94">
        <v>0.54166666666666663</v>
      </c>
      <c r="J15" s="88">
        <f t="shared" si="3"/>
        <v>3.4874999999999998</v>
      </c>
      <c r="K15" s="88">
        <f>'SEPT-2020 II '!K15+J15</f>
        <v>16.293055555555554</v>
      </c>
      <c r="L15" s="89">
        <f t="shared" si="0"/>
        <v>3.4874999999999998</v>
      </c>
      <c r="M15" s="89">
        <f t="shared" si="1"/>
        <v>1.7437499999999999</v>
      </c>
      <c r="N15" s="89">
        <f t="shared" si="4"/>
        <v>99.765625</v>
      </c>
      <c r="O15" s="89">
        <f t="shared" si="5"/>
        <v>99.765625</v>
      </c>
      <c r="P15" s="90">
        <f t="shared" si="6"/>
        <v>16.626388888888886</v>
      </c>
      <c r="Q15" s="89">
        <f t="shared" si="2"/>
        <v>8.3131944444444432</v>
      </c>
      <c r="R15" s="89">
        <f t="shared" si="7"/>
        <v>98.905036589008361</v>
      </c>
      <c r="S15" s="89">
        <f t="shared" si="8"/>
        <v>98.882635155316621</v>
      </c>
    </row>
    <row r="16" spans="1:21" s="91" customFormat="1" ht="27.75" customHeight="1" x14ac:dyDescent="0.25">
      <c r="A16" s="85">
        <v>6</v>
      </c>
      <c r="B16" s="85" t="s">
        <v>61</v>
      </c>
      <c r="C16" s="97">
        <v>2</v>
      </c>
      <c r="D16" s="97">
        <v>2</v>
      </c>
      <c r="E16" s="98">
        <v>66</v>
      </c>
      <c r="F16" s="94">
        <v>0.11319444444444444</v>
      </c>
      <c r="G16" s="87">
        <f>'SEPT-2020 II '!G16+F16</f>
        <v>0.44652777777777775</v>
      </c>
      <c r="H16" s="94">
        <v>1.16875</v>
      </c>
      <c r="I16" s="94">
        <v>2.7923611111111111</v>
      </c>
      <c r="J16" s="88">
        <f t="shared" si="3"/>
        <v>3.9611111111111112</v>
      </c>
      <c r="K16" s="88">
        <f>'SEPT-2020 II '!K16+J16</f>
        <v>9.8569444444444443</v>
      </c>
      <c r="L16" s="89">
        <f t="shared" si="0"/>
        <v>4.0743055555555561</v>
      </c>
      <c r="M16" s="89">
        <f t="shared" si="1"/>
        <v>2.037152777777778</v>
      </c>
      <c r="N16" s="89">
        <f t="shared" si="4"/>
        <v>99.733796296296291</v>
      </c>
      <c r="O16" s="89">
        <f t="shared" si="5"/>
        <v>99.726189142771801</v>
      </c>
      <c r="P16" s="90">
        <f t="shared" si="6"/>
        <v>10.303472222222222</v>
      </c>
      <c r="Q16" s="89">
        <f t="shared" si="2"/>
        <v>5.1517361111111111</v>
      </c>
      <c r="R16" s="89">
        <f t="shared" si="7"/>
        <v>99.337570937873352</v>
      </c>
      <c r="S16" s="89">
        <f t="shared" si="8"/>
        <v>99.307562350657108</v>
      </c>
    </row>
    <row r="17" spans="1:19" s="91" customFormat="1" ht="27.75" customHeight="1" x14ac:dyDescent="0.25">
      <c r="A17" s="85">
        <v>7</v>
      </c>
      <c r="B17" s="85" t="s">
        <v>62</v>
      </c>
      <c r="C17" s="86">
        <v>2</v>
      </c>
      <c r="D17" s="86">
        <v>2</v>
      </c>
      <c r="E17" s="95">
        <v>258</v>
      </c>
      <c r="F17" s="94">
        <v>4.1666666666666664E-2</v>
      </c>
      <c r="G17" s="87">
        <f>'SEPT-2020 II '!G17+F17</f>
        <v>0.44097222222222227</v>
      </c>
      <c r="H17" s="94">
        <v>2.1111111111111112</v>
      </c>
      <c r="I17" s="94">
        <v>0.86111111111111116</v>
      </c>
      <c r="J17" s="88">
        <f t="shared" si="3"/>
        <v>2.9722222222222223</v>
      </c>
      <c r="K17" s="88">
        <f>'SEPT-2020 II '!K17+J17</f>
        <v>11.799305555555556</v>
      </c>
      <c r="L17" s="89">
        <f t="shared" si="0"/>
        <v>3.0138888888888888</v>
      </c>
      <c r="M17" s="89">
        <f t="shared" si="1"/>
        <v>1.5069444444444444</v>
      </c>
      <c r="N17" s="89">
        <f t="shared" si="4"/>
        <v>99.800253882915186</v>
      </c>
      <c r="O17" s="89">
        <f t="shared" si="5"/>
        <v>99.797453703703695</v>
      </c>
      <c r="P17" s="90">
        <f t="shared" si="6"/>
        <v>12.240277777777777</v>
      </c>
      <c r="Q17" s="89">
        <f t="shared" si="2"/>
        <v>6.1201388888888886</v>
      </c>
      <c r="R17" s="89">
        <f t="shared" si="7"/>
        <v>99.207035916965353</v>
      </c>
      <c r="S17" s="89">
        <f t="shared" si="8"/>
        <v>99.177400686977293</v>
      </c>
    </row>
    <row r="18" spans="1:19" s="91" customFormat="1" ht="27.75" customHeight="1" x14ac:dyDescent="0.25">
      <c r="A18" s="85">
        <v>8</v>
      </c>
      <c r="B18" s="85" t="s">
        <v>63</v>
      </c>
      <c r="C18" s="99">
        <v>1</v>
      </c>
      <c r="D18" s="99">
        <v>1</v>
      </c>
      <c r="E18" s="98">
        <v>22</v>
      </c>
      <c r="F18" s="94">
        <v>8.3333333333333329E-2</v>
      </c>
      <c r="G18" s="87">
        <f>'SEPT-2020 II '!G18+F18</f>
        <v>1.2152777777777777</v>
      </c>
      <c r="H18" s="94">
        <v>0.3298611111111111</v>
      </c>
      <c r="I18" s="94">
        <v>0.11805555555555557</v>
      </c>
      <c r="J18" s="88">
        <f t="shared" si="3"/>
        <v>0.44791666666666669</v>
      </c>
      <c r="K18" s="88">
        <f>'SEPT-2020 II '!K18+J18</f>
        <v>10.961805555555555</v>
      </c>
      <c r="L18" s="89">
        <f t="shared" si="0"/>
        <v>0.53125</v>
      </c>
      <c r="M18" s="89">
        <f t="shared" si="1"/>
        <v>0.53125</v>
      </c>
      <c r="N18" s="89">
        <f t="shared" si="4"/>
        <v>99.939796146953412</v>
      </c>
      <c r="O18" s="89">
        <f t="shared" si="5"/>
        <v>99.928595430107521</v>
      </c>
      <c r="P18" s="90">
        <f t="shared" si="6"/>
        <v>12.177083333333332</v>
      </c>
      <c r="Q18" s="89">
        <f t="shared" si="2"/>
        <v>12.177083333333332</v>
      </c>
      <c r="R18" s="89">
        <f t="shared" si="7"/>
        <v>98.526639038231778</v>
      </c>
      <c r="S18" s="89">
        <f t="shared" si="8"/>
        <v>98.363295250896044</v>
      </c>
    </row>
    <row r="19" spans="1:19" s="91" customFormat="1" ht="27.75" customHeight="1" x14ac:dyDescent="0.25">
      <c r="A19" s="85">
        <v>9</v>
      </c>
      <c r="B19" s="85" t="s">
        <v>64</v>
      </c>
      <c r="C19" s="99">
        <v>1</v>
      </c>
      <c r="D19" s="99">
        <v>1</v>
      </c>
      <c r="E19" s="98">
        <v>19</v>
      </c>
      <c r="F19" s="94">
        <v>0</v>
      </c>
      <c r="G19" s="87">
        <f>'SEPT-2020 II '!G19+F19</f>
        <v>1.3055555555555554</v>
      </c>
      <c r="H19" s="94">
        <v>0.43888888888888888</v>
      </c>
      <c r="I19" s="94">
        <v>1.0576388888888888</v>
      </c>
      <c r="J19" s="88">
        <f t="shared" si="3"/>
        <v>1.4965277777777777</v>
      </c>
      <c r="K19" s="88">
        <f>'SEPT-2020 II '!K19+J19</f>
        <v>21.013888888888889</v>
      </c>
      <c r="L19" s="89">
        <f t="shared" si="0"/>
        <v>1.4965277777777777</v>
      </c>
      <c r="M19" s="89">
        <f t="shared" si="1"/>
        <v>1.4965277777777777</v>
      </c>
      <c r="N19" s="89">
        <f t="shared" si="4"/>
        <v>99.798853793309434</v>
      </c>
      <c r="O19" s="89">
        <f t="shared" si="5"/>
        <v>99.798853793309434</v>
      </c>
      <c r="P19" s="90">
        <f t="shared" si="6"/>
        <v>22.319444444444443</v>
      </c>
      <c r="Q19" s="89">
        <f t="shared" si="2"/>
        <v>22.319444444444443</v>
      </c>
      <c r="R19" s="89">
        <f t="shared" si="7"/>
        <v>97.175552568697725</v>
      </c>
      <c r="S19" s="89">
        <f t="shared" si="8"/>
        <v>97.000074671445631</v>
      </c>
    </row>
    <row r="20" spans="1:19" s="91" customFormat="1" ht="27.75" customHeight="1" x14ac:dyDescent="0.25">
      <c r="A20" s="85">
        <v>10</v>
      </c>
      <c r="B20" s="85" t="s">
        <v>65</v>
      </c>
      <c r="C20" s="99">
        <v>1</v>
      </c>
      <c r="D20" s="99">
        <v>1</v>
      </c>
      <c r="E20" s="98">
        <v>37</v>
      </c>
      <c r="F20" s="94">
        <v>0.1875</v>
      </c>
      <c r="G20" s="87">
        <f>'SEPT-2020 II '!G20+F20</f>
        <v>1.2708333333333333</v>
      </c>
      <c r="H20" s="94">
        <v>0.96527777777777779</v>
      </c>
      <c r="I20" s="94">
        <v>0.97222222222222221</v>
      </c>
      <c r="J20" s="88">
        <f t="shared" si="3"/>
        <v>1.9375</v>
      </c>
      <c r="K20" s="88">
        <f>'SEPT-2020 II '!K20+J20</f>
        <v>27.290277777777778</v>
      </c>
      <c r="L20" s="89">
        <f t="shared" si="0"/>
        <v>2.125</v>
      </c>
      <c r="M20" s="89">
        <f t="shared" si="1"/>
        <v>2.125</v>
      </c>
      <c r="N20" s="89">
        <f t="shared" si="4"/>
        <v>99.739583333333343</v>
      </c>
      <c r="O20" s="89">
        <f t="shared" si="5"/>
        <v>99.714381720430111</v>
      </c>
      <c r="P20" s="90">
        <f t="shared" si="6"/>
        <v>28.56111111111111</v>
      </c>
      <c r="Q20" s="89">
        <f t="shared" si="2"/>
        <v>28.56111111111111</v>
      </c>
      <c r="R20" s="89">
        <f t="shared" si="7"/>
        <v>96.331951911589016</v>
      </c>
      <c r="S20" s="89">
        <f t="shared" si="8"/>
        <v>96.161140979689364</v>
      </c>
    </row>
    <row r="21" spans="1:19" s="91" customFormat="1" ht="27.75" customHeight="1" x14ac:dyDescent="0.25">
      <c r="A21" s="85">
        <v>11</v>
      </c>
      <c r="B21" s="85" t="s">
        <v>66</v>
      </c>
      <c r="C21" s="99">
        <v>1</v>
      </c>
      <c r="D21" s="99">
        <v>1</v>
      </c>
      <c r="E21" s="98">
        <v>38</v>
      </c>
      <c r="F21" s="94">
        <v>0.19097222222222221</v>
      </c>
      <c r="G21" s="87">
        <f>'SEPT-2020 II '!G21+F21</f>
        <v>1.5180555555555557</v>
      </c>
      <c r="H21" s="94">
        <v>0.71527777777777779</v>
      </c>
      <c r="I21" s="94">
        <v>1.3854166666666667</v>
      </c>
      <c r="J21" s="88">
        <f t="shared" si="3"/>
        <v>2.1006944444444446</v>
      </c>
      <c r="K21" s="88">
        <f>'SEPT-2020 II '!K21+J21</f>
        <v>8.8993055555555554</v>
      </c>
      <c r="L21" s="89">
        <f t="shared" si="0"/>
        <v>2.291666666666667</v>
      </c>
      <c r="M21" s="89">
        <f t="shared" si="1"/>
        <v>2.291666666666667</v>
      </c>
      <c r="N21" s="89">
        <f t="shared" si="4"/>
        <v>99.717648596176815</v>
      </c>
      <c r="O21" s="89">
        <f t="shared" si="5"/>
        <v>99.691980286738357</v>
      </c>
      <c r="P21" s="90">
        <f t="shared" si="6"/>
        <v>10.417361111111111</v>
      </c>
      <c r="Q21" s="89">
        <f t="shared" si="2"/>
        <v>10.417361111111111</v>
      </c>
      <c r="R21" s="89">
        <f t="shared" si="7"/>
        <v>98.803856780167266</v>
      </c>
      <c r="S21" s="89">
        <f t="shared" si="8"/>
        <v>98.59981705495818</v>
      </c>
    </row>
    <row r="22" spans="1:19" s="91" customFormat="1" ht="27.75" customHeight="1" x14ac:dyDescent="0.25">
      <c r="A22" s="85">
        <v>12</v>
      </c>
      <c r="B22" s="85" t="s">
        <v>67</v>
      </c>
      <c r="C22" s="99">
        <v>5</v>
      </c>
      <c r="D22" s="99">
        <v>5</v>
      </c>
      <c r="E22" s="98">
        <v>190</v>
      </c>
      <c r="F22" s="94">
        <v>0.27083333333333331</v>
      </c>
      <c r="G22" s="87">
        <f>'SEPT-2020 II '!G22+F22</f>
        <v>2.4</v>
      </c>
      <c r="H22" s="94">
        <v>1.9791666666666667</v>
      </c>
      <c r="I22" s="94">
        <v>3.0972222222222219</v>
      </c>
      <c r="J22" s="88">
        <f t="shared" si="3"/>
        <v>5.0763888888888884</v>
      </c>
      <c r="K22" s="88">
        <f>'SEPT-2020 II '!K22+J22</f>
        <v>18.369444444444444</v>
      </c>
      <c r="L22" s="89">
        <f t="shared" si="0"/>
        <v>5.3472222222222214</v>
      </c>
      <c r="M22" s="89">
        <f t="shared" si="1"/>
        <v>1.0694444444444442</v>
      </c>
      <c r="N22" s="89">
        <f t="shared" si="4"/>
        <v>99.863537933094392</v>
      </c>
      <c r="O22" s="89">
        <f t="shared" si="5"/>
        <v>99.856257467144559</v>
      </c>
      <c r="P22" s="90">
        <f t="shared" si="6"/>
        <v>20.769444444444442</v>
      </c>
      <c r="Q22" s="89">
        <f t="shared" si="2"/>
        <v>4.1538888888888881</v>
      </c>
      <c r="R22" s="89">
        <f t="shared" si="7"/>
        <v>99.50619772998806</v>
      </c>
      <c r="S22" s="89">
        <f t="shared" si="8"/>
        <v>99.441681600955803</v>
      </c>
    </row>
    <row r="23" spans="1:19" s="91" customFormat="1" ht="27.75" customHeight="1" x14ac:dyDescent="0.3">
      <c r="A23" s="85">
        <v>13</v>
      </c>
      <c r="B23" s="85" t="s">
        <v>68</v>
      </c>
      <c r="C23" s="100">
        <v>1</v>
      </c>
      <c r="D23" s="86">
        <v>1</v>
      </c>
      <c r="E23" s="92">
        <v>44</v>
      </c>
      <c r="F23" s="93">
        <v>0</v>
      </c>
      <c r="G23" s="87">
        <f>'SEPT-2020 II '!G23+F23</f>
        <v>2.5000000000000004</v>
      </c>
      <c r="H23" s="93">
        <v>0.81944444444444453</v>
      </c>
      <c r="I23" s="93">
        <v>7.2916666666666671E-2</v>
      </c>
      <c r="J23" s="88">
        <f t="shared" si="3"/>
        <v>0.89236111111111116</v>
      </c>
      <c r="K23" s="88">
        <f>'SEPT-2020 II '!K23+J23</f>
        <v>18.5425</v>
      </c>
      <c r="L23" s="89">
        <f t="shared" si="0"/>
        <v>0.89236111111111116</v>
      </c>
      <c r="M23" s="89">
        <f t="shared" si="1"/>
        <v>0.89236111111111116</v>
      </c>
      <c r="N23" s="89">
        <f t="shared" si="4"/>
        <v>99.880058990442052</v>
      </c>
      <c r="O23" s="89">
        <f t="shared" si="5"/>
        <v>99.880058990442052</v>
      </c>
      <c r="P23" s="90">
        <f t="shared" si="6"/>
        <v>21.0425</v>
      </c>
      <c r="Q23" s="89">
        <f t="shared" si="2"/>
        <v>21.0425</v>
      </c>
      <c r="R23" s="89">
        <f t="shared" si="7"/>
        <v>97.507728494623663</v>
      </c>
      <c r="S23" s="89">
        <f t="shared" si="8"/>
        <v>97.171706989247312</v>
      </c>
    </row>
    <row r="24" spans="1:19" s="91" customFormat="1" ht="27.75" customHeight="1" x14ac:dyDescent="0.3">
      <c r="A24" s="85">
        <v>14</v>
      </c>
      <c r="B24" s="85" t="s">
        <v>69</v>
      </c>
      <c r="C24" s="100">
        <v>1</v>
      </c>
      <c r="D24" s="86">
        <v>1</v>
      </c>
      <c r="E24" s="92">
        <v>55</v>
      </c>
      <c r="F24" s="93">
        <v>0</v>
      </c>
      <c r="G24" s="87">
        <f>'SEPT-2020 II '!G24+F24</f>
        <v>1.6369444444444445</v>
      </c>
      <c r="H24" s="93">
        <v>0.76736111111111116</v>
      </c>
      <c r="I24" s="93">
        <v>0.76388888888888884</v>
      </c>
      <c r="J24" s="88">
        <f t="shared" si="3"/>
        <v>1.53125</v>
      </c>
      <c r="K24" s="88">
        <f>'SEPT-2020 II '!K24+J24</f>
        <v>8.5131944444444443</v>
      </c>
      <c r="L24" s="89">
        <f t="shared" si="0"/>
        <v>1.53125</v>
      </c>
      <c r="M24" s="89">
        <f t="shared" si="1"/>
        <v>1.53125</v>
      </c>
      <c r="N24" s="89">
        <f t="shared" si="4"/>
        <v>99.794186827956992</v>
      </c>
      <c r="O24" s="89">
        <f t="shared" si="5"/>
        <v>99.794186827956992</v>
      </c>
      <c r="P24" s="90">
        <f t="shared" si="6"/>
        <v>10.15013888888889</v>
      </c>
      <c r="Q24" s="89">
        <f t="shared" si="2"/>
        <v>10.15013888888889</v>
      </c>
      <c r="R24" s="89">
        <f t="shared" si="7"/>
        <v>98.855753434886495</v>
      </c>
      <c r="S24" s="89">
        <f t="shared" si="8"/>
        <v>98.635734020310636</v>
      </c>
    </row>
    <row r="25" spans="1:19" s="91" customFormat="1" ht="27.75" customHeight="1" x14ac:dyDescent="0.3">
      <c r="A25" s="85">
        <v>15</v>
      </c>
      <c r="B25" s="85" t="s">
        <v>70</v>
      </c>
      <c r="C25" s="100">
        <v>2</v>
      </c>
      <c r="D25" s="86">
        <v>2</v>
      </c>
      <c r="E25" s="92">
        <v>82</v>
      </c>
      <c r="F25" s="93">
        <v>0</v>
      </c>
      <c r="G25" s="87">
        <f>'SEPT-2020 II '!G25+F25</f>
        <v>1.7469444444444444</v>
      </c>
      <c r="H25" s="93">
        <v>0.89722222222222225</v>
      </c>
      <c r="I25" s="93">
        <v>0.35069444444444442</v>
      </c>
      <c r="J25" s="88">
        <f t="shared" si="3"/>
        <v>1.2479166666666668</v>
      </c>
      <c r="K25" s="88">
        <f>'SEPT-2020 II '!K25+J25</f>
        <v>8.1473611111111115</v>
      </c>
      <c r="L25" s="89">
        <f t="shared" si="0"/>
        <v>1.2479166666666668</v>
      </c>
      <c r="M25" s="89">
        <f t="shared" si="1"/>
        <v>0.62395833333333339</v>
      </c>
      <c r="N25" s="89">
        <f t="shared" si="4"/>
        <v>99.916134632616476</v>
      </c>
      <c r="O25" s="89">
        <f t="shared" si="5"/>
        <v>99.916134632616476</v>
      </c>
      <c r="P25" s="90">
        <f t="shared" si="6"/>
        <v>9.8943055555555564</v>
      </c>
      <c r="Q25" s="89">
        <f t="shared" si="2"/>
        <v>4.9471527777777782</v>
      </c>
      <c r="R25" s="89">
        <f t="shared" si="7"/>
        <v>99.452462290919954</v>
      </c>
      <c r="S25" s="89">
        <f t="shared" si="8"/>
        <v>99.335060110513737</v>
      </c>
    </row>
    <row r="26" spans="1:19" s="91" customFormat="1" ht="27.75" customHeight="1" x14ac:dyDescent="0.25">
      <c r="A26" s="85">
        <v>16</v>
      </c>
      <c r="B26" s="85" t="s">
        <v>71</v>
      </c>
      <c r="C26" s="31">
        <v>4</v>
      </c>
      <c r="D26" s="86">
        <v>4</v>
      </c>
      <c r="E26" s="101">
        <v>78</v>
      </c>
      <c r="F26" s="102">
        <v>1.3</v>
      </c>
      <c r="G26" s="87">
        <f>'SEPT-2020 II '!G26+F26</f>
        <v>2.9930555555555554</v>
      </c>
      <c r="H26" s="102">
        <v>1.4</v>
      </c>
      <c r="I26" s="102">
        <v>0.79</v>
      </c>
      <c r="J26" s="88">
        <f t="shared" si="3"/>
        <v>2.19</v>
      </c>
      <c r="K26" s="88">
        <f>'SEPT-2020 II '!K26+J26</f>
        <v>16.16041666666667</v>
      </c>
      <c r="L26" s="89">
        <f t="shared" si="0"/>
        <v>3.49</v>
      </c>
      <c r="M26" s="89">
        <f t="shared" si="1"/>
        <v>0.87250000000000005</v>
      </c>
      <c r="N26" s="89">
        <f t="shared" si="4"/>
        <v>99.926411290322577</v>
      </c>
      <c r="O26" s="89">
        <f t="shared" si="5"/>
        <v>99.882728494623663</v>
      </c>
      <c r="P26" s="90">
        <f t="shared" si="6"/>
        <v>19.153472222222227</v>
      </c>
      <c r="Q26" s="89">
        <f t="shared" si="2"/>
        <v>4.7883680555555568</v>
      </c>
      <c r="R26" s="89">
        <f t="shared" si="7"/>
        <v>99.456975246415766</v>
      </c>
      <c r="S26" s="89">
        <f t="shared" si="8"/>
        <v>99.356402143070483</v>
      </c>
    </row>
    <row r="27" spans="1:19" s="91" customFormat="1" ht="27.75" customHeight="1" x14ac:dyDescent="0.25">
      <c r="A27" s="85">
        <v>17</v>
      </c>
      <c r="B27" s="85" t="s">
        <v>72</v>
      </c>
      <c r="C27" s="40">
        <v>2</v>
      </c>
      <c r="D27" s="86">
        <v>2</v>
      </c>
      <c r="E27" s="101">
        <v>45</v>
      </c>
      <c r="F27" s="102">
        <v>0.8</v>
      </c>
      <c r="G27" s="87">
        <f>'SEPT-2020 II '!G27+F27</f>
        <v>2.0590277777777777</v>
      </c>
      <c r="H27" s="102">
        <v>0.5</v>
      </c>
      <c r="I27" s="102">
        <v>0.42</v>
      </c>
      <c r="J27" s="88">
        <f t="shared" si="3"/>
        <v>0.91999999999999993</v>
      </c>
      <c r="K27" s="88">
        <f>'SEPT-2020 II '!K27+J27</f>
        <v>32.25611111111111</v>
      </c>
      <c r="L27" s="89">
        <f t="shared" si="0"/>
        <v>1.72</v>
      </c>
      <c r="M27" s="89">
        <f t="shared" si="1"/>
        <v>0.86</v>
      </c>
      <c r="N27" s="89">
        <f t="shared" si="4"/>
        <v>99.938172043010738</v>
      </c>
      <c r="O27" s="89">
        <f t="shared" si="5"/>
        <v>99.884408602150529</v>
      </c>
      <c r="P27" s="90">
        <f t="shared" si="6"/>
        <v>34.315138888888889</v>
      </c>
      <c r="Q27" s="89">
        <f t="shared" si="2"/>
        <v>17.157569444444444</v>
      </c>
      <c r="R27" s="89">
        <f t="shared" si="7"/>
        <v>97.832250597371569</v>
      </c>
      <c r="S27" s="89">
        <f t="shared" si="8"/>
        <v>97.693875074671453</v>
      </c>
    </row>
    <row r="28" spans="1:19" s="91" customFormat="1" ht="27.75" customHeight="1" x14ac:dyDescent="0.25">
      <c r="A28" s="85">
        <v>18</v>
      </c>
      <c r="B28" s="85" t="s">
        <v>73</v>
      </c>
      <c r="C28" s="31">
        <v>6</v>
      </c>
      <c r="D28" s="86">
        <v>6</v>
      </c>
      <c r="E28" s="95">
        <v>96</v>
      </c>
      <c r="F28" s="102">
        <v>1.8</v>
      </c>
      <c r="G28" s="87">
        <f>'SEPT-2020 II '!G28+F28</f>
        <v>2.3847222222222224</v>
      </c>
      <c r="H28" s="102">
        <v>1.6</v>
      </c>
      <c r="I28" s="102">
        <v>1.34</v>
      </c>
      <c r="J28" s="88">
        <f t="shared" si="3"/>
        <v>2.9400000000000004</v>
      </c>
      <c r="K28" s="88">
        <f>'SEPT-2020 II '!K28+J28</f>
        <v>16.538611111111109</v>
      </c>
      <c r="L28" s="89">
        <f t="shared" si="0"/>
        <v>4.74</v>
      </c>
      <c r="M28" s="89">
        <f t="shared" si="1"/>
        <v>0.79</v>
      </c>
      <c r="N28" s="89">
        <f t="shared" si="4"/>
        <v>99.93413978494624</v>
      </c>
      <c r="O28" s="89">
        <f t="shared" si="5"/>
        <v>99.893817204301087</v>
      </c>
      <c r="P28" s="90">
        <f t="shared" si="6"/>
        <v>18.923333333333332</v>
      </c>
      <c r="Q28" s="89">
        <f t="shared" si="2"/>
        <v>3.1538888888888885</v>
      </c>
      <c r="R28" s="89">
        <f t="shared" si="7"/>
        <v>99.629511399840695</v>
      </c>
      <c r="S28" s="89">
        <f t="shared" si="8"/>
        <v>99.576090203106332</v>
      </c>
    </row>
    <row r="29" spans="1:19" s="91" customFormat="1" ht="27.75" customHeight="1" x14ac:dyDescent="0.25">
      <c r="A29" s="85">
        <v>19</v>
      </c>
      <c r="B29" s="85" t="s">
        <v>74</v>
      </c>
      <c r="C29" s="31">
        <v>5</v>
      </c>
      <c r="D29" s="31">
        <v>5</v>
      </c>
      <c r="E29" s="40">
        <v>160</v>
      </c>
      <c r="F29" s="103">
        <v>2.4305555555555556E-2</v>
      </c>
      <c r="G29" s="87">
        <f>'SEPT-2020 II '!G29+F29</f>
        <v>1.7430555555555556</v>
      </c>
      <c r="H29" s="103">
        <v>1.9201388888888891</v>
      </c>
      <c r="I29" s="103">
        <v>3.0729166666666665</v>
      </c>
      <c r="J29" s="88">
        <f t="shared" si="3"/>
        <v>4.9930555555555554</v>
      </c>
      <c r="K29" s="88">
        <f>'SEPT-2020 II '!K29+J29</f>
        <v>18.283333333333331</v>
      </c>
      <c r="L29" s="89">
        <f t="shared" si="0"/>
        <v>5.0173611111111107</v>
      </c>
      <c r="M29" s="89">
        <f t="shared" si="1"/>
        <v>1.0034722222222221</v>
      </c>
      <c r="N29" s="89">
        <f t="shared" si="4"/>
        <v>99.865778076463556</v>
      </c>
      <c r="O29" s="89">
        <f t="shared" si="5"/>
        <v>99.865124701314215</v>
      </c>
      <c r="P29" s="90">
        <f t="shared" si="6"/>
        <v>20.026388888888889</v>
      </c>
      <c r="Q29" s="89">
        <f t="shared" si="2"/>
        <v>4.0052777777777777</v>
      </c>
      <c r="R29" s="89">
        <f t="shared" si="7"/>
        <v>99.508512544802869</v>
      </c>
      <c r="S29" s="89">
        <f t="shared" si="8"/>
        <v>99.46165621266428</v>
      </c>
    </row>
    <row r="30" spans="1:19" s="91" customFormat="1" ht="27.75" customHeight="1" x14ac:dyDescent="0.25">
      <c r="A30" s="85">
        <v>20</v>
      </c>
      <c r="B30" s="85" t="s">
        <v>75</v>
      </c>
      <c r="C30" s="31">
        <v>2</v>
      </c>
      <c r="D30" s="32">
        <v>2</v>
      </c>
      <c r="E30" s="41">
        <v>210</v>
      </c>
      <c r="F30" s="104">
        <v>0.21875</v>
      </c>
      <c r="G30" s="87">
        <f>'SEPT-2020 II '!G30+F30</f>
        <v>1.1548611111111111</v>
      </c>
      <c r="H30" s="104">
        <v>0</v>
      </c>
      <c r="I30" s="104">
        <v>3.0270833333333336</v>
      </c>
      <c r="J30" s="88">
        <f t="shared" si="3"/>
        <v>3.0270833333333336</v>
      </c>
      <c r="K30" s="88">
        <f>'SEPT-2020 II '!K30+J30</f>
        <v>17.140972222222224</v>
      </c>
      <c r="L30" s="89">
        <f t="shared" si="0"/>
        <v>3.2458333333333336</v>
      </c>
      <c r="M30" s="89">
        <f t="shared" si="1"/>
        <v>1.6229166666666668</v>
      </c>
      <c r="N30" s="89">
        <f t="shared" si="4"/>
        <v>99.796566980286741</v>
      </c>
      <c r="O30" s="89">
        <f t="shared" si="5"/>
        <v>99.781866039426518</v>
      </c>
      <c r="P30" s="90">
        <f t="shared" si="6"/>
        <v>18.295833333333334</v>
      </c>
      <c r="Q30" s="89">
        <f t="shared" si="2"/>
        <v>9.1479166666666671</v>
      </c>
      <c r="R30" s="89">
        <f t="shared" si="7"/>
        <v>98.848052942054949</v>
      </c>
      <c r="S30" s="89">
        <f t="shared" si="8"/>
        <v>98.770441308243718</v>
      </c>
    </row>
    <row r="31" spans="1:19" s="91" customFormat="1" ht="27.75" customHeight="1" x14ac:dyDescent="0.25">
      <c r="A31" s="85">
        <v>21</v>
      </c>
      <c r="B31" s="85" t="s">
        <v>76</v>
      </c>
      <c r="C31" s="86">
        <v>1</v>
      </c>
      <c r="D31" s="32">
        <v>1</v>
      </c>
      <c r="E31" s="41">
        <v>545</v>
      </c>
      <c r="F31" s="104">
        <v>0</v>
      </c>
      <c r="G31" s="87">
        <f>'SEPT-2020 II '!G31+F31</f>
        <v>0.56111111111111145</v>
      </c>
      <c r="H31" s="104">
        <v>0.39513888888888887</v>
      </c>
      <c r="I31" s="104">
        <v>0.9472222222222223</v>
      </c>
      <c r="J31" s="88">
        <f t="shared" si="3"/>
        <v>1.3423611111111111</v>
      </c>
      <c r="K31" s="88">
        <f>'SEPT-2020 II '!K31+J31</f>
        <v>33.013194444444444</v>
      </c>
      <c r="L31" s="89">
        <f t="shared" si="0"/>
        <v>1.3423611111111111</v>
      </c>
      <c r="M31" s="89">
        <f t="shared" si="1"/>
        <v>1.3423611111111111</v>
      </c>
      <c r="N31" s="89">
        <f t="shared" si="4"/>
        <v>99.819575119474308</v>
      </c>
      <c r="O31" s="89">
        <f t="shared" si="5"/>
        <v>99.819575119474308</v>
      </c>
      <c r="P31" s="90">
        <f t="shared" si="6"/>
        <v>33.574305555555554</v>
      </c>
      <c r="Q31" s="89">
        <f t="shared" si="2"/>
        <v>33.574305555555554</v>
      </c>
      <c r="R31" s="89">
        <f t="shared" si="7"/>
        <v>95.562742682198319</v>
      </c>
      <c r="S31" s="89">
        <f t="shared" si="8"/>
        <v>95.487324522102739</v>
      </c>
    </row>
    <row r="32" spans="1:19" s="91" customFormat="1" ht="27.75" customHeight="1" x14ac:dyDescent="0.25">
      <c r="A32" s="85">
        <v>22</v>
      </c>
      <c r="B32" s="85" t="s">
        <v>77</v>
      </c>
      <c r="C32" s="86">
        <v>2</v>
      </c>
      <c r="D32" s="32">
        <v>2</v>
      </c>
      <c r="E32" s="41">
        <v>120</v>
      </c>
      <c r="F32" s="104">
        <v>0.60416666666666663</v>
      </c>
      <c r="G32" s="87">
        <f>'SEPT-2020 II '!G32+F32</f>
        <v>2.1979166666666665</v>
      </c>
      <c r="H32" s="104">
        <v>1.6041666666666667</v>
      </c>
      <c r="I32" s="104">
        <v>3.6458333333333335</v>
      </c>
      <c r="J32" s="88">
        <f t="shared" si="3"/>
        <v>5.25</v>
      </c>
      <c r="K32" s="88">
        <f>'SEPT-2020 II '!K32+J32</f>
        <v>57.909606481481482</v>
      </c>
      <c r="L32" s="89">
        <f t="shared" si="0"/>
        <v>5.854166666666667</v>
      </c>
      <c r="M32" s="89">
        <f t="shared" si="1"/>
        <v>2.9270833333333335</v>
      </c>
      <c r="N32" s="89">
        <f t="shared" si="4"/>
        <v>99.647177419354833</v>
      </c>
      <c r="O32" s="89">
        <f t="shared" si="5"/>
        <v>99.606574820788524</v>
      </c>
      <c r="P32" s="90">
        <f t="shared" si="6"/>
        <v>60.107523148148147</v>
      </c>
      <c r="Q32" s="89">
        <f t="shared" si="2"/>
        <v>30.053761574074073</v>
      </c>
      <c r="R32" s="89">
        <f t="shared" si="7"/>
        <v>96.108225370868183</v>
      </c>
      <c r="S32" s="89">
        <f t="shared" si="8"/>
        <v>95.960515917463155</v>
      </c>
    </row>
    <row r="33" spans="1:19" s="91" customFormat="1" ht="27.75" customHeight="1" x14ac:dyDescent="0.25">
      <c r="A33" s="85">
        <v>23</v>
      </c>
      <c r="B33" s="85" t="s">
        <v>78</v>
      </c>
      <c r="C33" s="86">
        <v>1</v>
      </c>
      <c r="D33" s="40">
        <v>1</v>
      </c>
      <c r="E33" s="40">
        <v>105</v>
      </c>
      <c r="F33" s="103">
        <v>9.0277777777777776E-2</v>
      </c>
      <c r="G33" s="87">
        <f>'SEPT-2020 II '!G33+F33</f>
        <v>9.0277777777777776E-2</v>
      </c>
      <c r="H33" s="103">
        <v>0.8354166666666667</v>
      </c>
      <c r="I33" s="103">
        <v>0.5229166666666667</v>
      </c>
      <c r="J33" s="88">
        <f t="shared" si="3"/>
        <v>1.3583333333333334</v>
      </c>
      <c r="K33" s="88">
        <f>'SEPT-2020 II '!K33+J33</f>
        <v>37.601388888888891</v>
      </c>
      <c r="L33" s="89">
        <f t="shared" si="0"/>
        <v>1.4486111111111111</v>
      </c>
      <c r="M33" s="89">
        <f t="shared" si="1"/>
        <v>1.4486111111111111</v>
      </c>
      <c r="N33" s="89">
        <f t="shared" si="4"/>
        <v>99.817428315412187</v>
      </c>
      <c r="O33" s="89">
        <f t="shared" si="5"/>
        <v>99.805294205495827</v>
      </c>
      <c r="P33" s="90">
        <f t="shared" si="6"/>
        <v>37.69166666666667</v>
      </c>
      <c r="Q33" s="89">
        <f t="shared" si="2"/>
        <v>37.69166666666667</v>
      </c>
      <c r="R33" s="89">
        <f t="shared" si="7"/>
        <v>94.946049880525692</v>
      </c>
      <c r="S33" s="89">
        <f t="shared" si="8"/>
        <v>94.933915770609318</v>
      </c>
    </row>
    <row r="34" spans="1:19" s="91" customFormat="1" ht="27.75" customHeight="1" x14ac:dyDescent="0.25">
      <c r="A34" s="85">
        <v>24</v>
      </c>
      <c r="B34" s="85" t="s">
        <v>79</v>
      </c>
      <c r="C34" s="86">
        <v>4</v>
      </c>
      <c r="D34" s="86">
        <v>4</v>
      </c>
      <c r="E34" s="95">
        <v>541</v>
      </c>
      <c r="F34" s="105">
        <v>0</v>
      </c>
      <c r="G34" s="87">
        <f>'SEPT-2020 II '!G34+F34</f>
        <v>0</v>
      </c>
      <c r="H34" s="105">
        <v>5.010416666666667</v>
      </c>
      <c r="I34" s="105">
        <v>2.3402777777777777</v>
      </c>
      <c r="J34" s="88">
        <f t="shared" si="3"/>
        <v>7.3506944444444446</v>
      </c>
      <c r="K34" s="88">
        <f>'SEPT-2020 II '!K34+J34</f>
        <v>62.941666666666663</v>
      </c>
      <c r="L34" s="89">
        <f t="shared" si="0"/>
        <v>7.3506944444444446</v>
      </c>
      <c r="M34" s="89">
        <f t="shared" si="1"/>
        <v>1.8376736111111112</v>
      </c>
      <c r="N34" s="89">
        <f t="shared" si="4"/>
        <v>99.753000858721634</v>
      </c>
      <c r="O34" s="89">
        <f t="shared" si="5"/>
        <v>99.753000858721634</v>
      </c>
      <c r="P34" s="90">
        <f t="shared" si="6"/>
        <v>62.941666666666663</v>
      </c>
      <c r="Q34" s="89">
        <f t="shared" si="2"/>
        <v>15.735416666666666</v>
      </c>
      <c r="R34" s="89">
        <f t="shared" si="7"/>
        <v>97.885024641577061</v>
      </c>
      <c r="S34" s="89">
        <f t="shared" si="8"/>
        <v>97.885024641577061</v>
      </c>
    </row>
    <row r="35" spans="1:19" s="91" customFormat="1" ht="27.75" customHeight="1" x14ac:dyDescent="0.25">
      <c r="A35" s="85">
        <v>25</v>
      </c>
      <c r="B35" s="85" t="s">
        <v>80</v>
      </c>
      <c r="C35" s="86">
        <v>3</v>
      </c>
      <c r="D35" s="86">
        <v>3</v>
      </c>
      <c r="E35" s="95">
        <v>344</v>
      </c>
      <c r="F35" s="105">
        <v>0.63194444444444442</v>
      </c>
      <c r="G35" s="87">
        <f>'SEPT-2020 II '!G35+F35</f>
        <v>2.6222222222222222</v>
      </c>
      <c r="H35" s="105">
        <v>5.2215277777777773</v>
      </c>
      <c r="I35" s="105">
        <v>3.3930555555555557</v>
      </c>
      <c r="J35" s="88">
        <f t="shared" si="3"/>
        <v>8.6145833333333321</v>
      </c>
      <c r="K35" s="88">
        <f>'SEPT-2020 II '!K35+J35</f>
        <v>112.77187499999998</v>
      </c>
      <c r="L35" s="89">
        <f t="shared" si="0"/>
        <v>9.2465277777777768</v>
      </c>
      <c r="M35" s="89">
        <f t="shared" si="1"/>
        <v>3.0821759259259256</v>
      </c>
      <c r="N35" s="89">
        <f t="shared" si="4"/>
        <v>99.614041965352442</v>
      </c>
      <c r="O35" s="89">
        <f t="shared" si="5"/>
        <v>99.585729042214254</v>
      </c>
      <c r="P35" s="90">
        <f t="shared" si="6"/>
        <v>115.3940972222222</v>
      </c>
      <c r="Q35" s="89">
        <f t="shared" si="2"/>
        <v>38.464699074074069</v>
      </c>
      <c r="R35" s="89">
        <f t="shared" si="7"/>
        <v>94.947496639784944</v>
      </c>
      <c r="S35" s="89">
        <f t="shared" si="8"/>
        <v>94.830013565312626</v>
      </c>
    </row>
    <row r="36" spans="1:19" s="91" customFormat="1" ht="27.75" customHeight="1" x14ac:dyDescent="0.25">
      <c r="A36" s="85">
        <v>26</v>
      </c>
      <c r="B36" s="106" t="s">
        <v>81</v>
      </c>
      <c r="C36" s="31">
        <v>3</v>
      </c>
      <c r="D36" s="107">
        <v>3</v>
      </c>
      <c r="E36" s="108">
        <v>150</v>
      </c>
      <c r="F36" s="109">
        <v>0</v>
      </c>
      <c r="G36" s="87">
        <f>'SEPT-2020 II '!G36+F36</f>
        <v>0.3659722222222222</v>
      </c>
      <c r="H36" s="94">
        <v>1.1041666666666667</v>
      </c>
      <c r="I36" s="94">
        <v>2.0208333333333335</v>
      </c>
      <c r="J36" s="88">
        <f t="shared" si="3"/>
        <v>3.125</v>
      </c>
      <c r="K36" s="88">
        <f>'SEPT-2020 II '!K36+J36</f>
        <v>50.847916666666677</v>
      </c>
      <c r="L36" s="89">
        <f t="shared" si="0"/>
        <v>3.125</v>
      </c>
      <c r="M36" s="89">
        <f t="shared" si="1"/>
        <v>1.0416666666666667</v>
      </c>
      <c r="N36" s="89">
        <f t="shared" si="4"/>
        <v>99.859991039426518</v>
      </c>
      <c r="O36" s="89">
        <f t="shared" si="5"/>
        <v>99.859991039426518</v>
      </c>
      <c r="P36" s="90">
        <f t="shared" si="6"/>
        <v>51.213888888888903</v>
      </c>
      <c r="Q36" s="89">
        <f t="shared" si="2"/>
        <v>17.0712962962963</v>
      </c>
      <c r="R36" s="89">
        <f t="shared" si="7"/>
        <v>97.721867532855441</v>
      </c>
      <c r="S36" s="89">
        <f t="shared" si="8"/>
        <v>97.705470927917162</v>
      </c>
    </row>
    <row r="37" spans="1:19" s="91" customFormat="1" ht="27.75" customHeight="1" x14ac:dyDescent="0.25">
      <c r="A37" s="85">
        <v>27</v>
      </c>
      <c r="B37" s="85" t="s">
        <v>82</v>
      </c>
      <c r="C37" s="31">
        <v>2</v>
      </c>
      <c r="D37" s="86">
        <v>2</v>
      </c>
      <c r="E37" s="95">
        <v>185</v>
      </c>
      <c r="F37" s="94">
        <v>0</v>
      </c>
      <c r="G37" s="87">
        <f>'SEPT-2020 II '!G37+F37</f>
        <v>0.26041666666666669</v>
      </c>
      <c r="H37" s="94">
        <v>2.7118055555555554</v>
      </c>
      <c r="I37" s="94">
        <v>3.0729166666666665</v>
      </c>
      <c r="J37" s="88">
        <f t="shared" si="3"/>
        <v>5.7847222222222214</v>
      </c>
      <c r="K37" s="88">
        <f>'SEPT-2020 II '!K37+J37</f>
        <v>53.754166666666663</v>
      </c>
      <c r="L37" s="89">
        <f t="shared" si="0"/>
        <v>5.7847222222222214</v>
      </c>
      <c r="M37" s="89">
        <f t="shared" si="1"/>
        <v>2.8923611111111107</v>
      </c>
      <c r="N37" s="89">
        <f t="shared" si="4"/>
        <v>99.61124178614098</v>
      </c>
      <c r="O37" s="89">
        <f t="shared" si="5"/>
        <v>99.61124178614098</v>
      </c>
      <c r="P37" s="90">
        <f t="shared" si="6"/>
        <v>54.014583333333327</v>
      </c>
      <c r="Q37" s="89">
        <f t="shared" si="2"/>
        <v>27.007291666666664</v>
      </c>
      <c r="R37" s="89">
        <f t="shared" si="7"/>
        <v>96.387488799283162</v>
      </c>
      <c r="S37" s="89">
        <f t="shared" si="8"/>
        <v>96.369987679211462</v>
      </c>
    </row>
    <row r="38" spans="1:19" s="91" customFormat="1" ht="27.75" customHeight="1" x14ac:dyDescent="0.25">
      <c r="A38" s="85">
        <v>28</v>
      </c>
      <c r="B38" s="85" t="s">
        <v>83</v>
      </c>
      <c r="C38" s="86">
        <v>6</v>
      </c>
      <c r="D38" s="86">
        <v>6</v>
      </c>
      <c r="E38" s="95">
        <v>348</v>
      </c>
      <c r="F38" s="94">
        <v>4.1666666666666664E-2</v>
      </c>
      <c r="G38" s="87">
        <f>'SEPT-2020 II '!G38+F38</f>
        <v>2.4930555555555554</v>
      </c>
      <c r="H38" s="94">
        <v>3.0076388888888892</v>
      </c>
      <c r="I38" s="94">
        <v>2.5020833333333332</v>
      </c>
      <c r="J38" s="88">
        <f t="shared" si="3"/>
        <v>5.5097222222222229</v>
      </c>
      <c r="K38" s="88">
        <f>'SEPT-2020 II '!K38+J38</f>
        <v>34.893749999999997</v>
      </c>
      <c r="L38" s="89">
        <f t="shared" si="0"/>
        <v>5.5513888888888898</v>
      </c>
      <c r="M38" s="89">
        <f t="shared" si="1"/>
        <v>0.9252314814814816</v>
      </c>
      <c r="N38" s="89">
        <f t="shared" si="4"/>
        <v>99.876574322978897</v>
      </c>
      <c r="O38" s="89">
        <f t="shared" si="5"/>
        <v>99.8756409299084</v>
      </c>
      <c r="P38" s="90">
        <f t="shared" si="6"/>
        <v>37.386805555555554</v>
      </c>
      <c r="Q38" s="89">
        <f t="shared" si="2"/>
        <v>6.2311342592592593</v>
      </c>
      <c r="R38" s="89">
        <f t="shared" si="7"/>
        <v>99.218329973118273</v>
      </c>
      <c r="S38" s="89">
        <f t="shared" si="8"/>
        <v>99.162481954400633</v>
      </c>
    </row>
    <row r="39" spans="1:19" s="91" customFormat="1" ht="27.75" customHeight="1" x14ac:dyDescent="0.25">
      <c r="A39" s="85">
        <v>29</v>
      </c>
      <c r="B39" s="85" t="s">
        <v>84</v>
      </c>
      <c r="C39" s="95">
        <v>9</v>
      </c>
      <c r="D39" s="86">
        <v>9</v>
      </c>
      <c r="E39" s="95">
        <v>262</v>
      </c>
      <c r="F39" s="94">
        <v>1.9444444444444445E-2</v>
      </c>
      <c r="G39" s="87">
        <f>'SEPT-2020 II '!G39+F39</f>
        <v>2.0236111111111112</v>
      </c>
      <c r="H39" s="94">
        <v>2.8423611111111113</v>
      </c>
      <c r="I39" s="94">
        <v>1.9826388888888891</v>
      </c>
      <c r="J39" s="88">
        <f t="shared" si="3"/>
        <v>4.8250000000000002</v>
      </c>
      <c r="K39" s="88">
        <f>'SEPT-2020 II '!K39+J39</f>
        <v>52.240277777777784</v>
      </c>
      <c r="L39" s="89">
        <f t="shared" si="0"/>
        <v>4.844444444444445</v>
      </c>
      <c r="M39" s="89">
        <f t="shared" si="1"/>
        <v>0.53827160493827164</v>
      </c>
      <c r="N39" s="89">
        <f t="shared" si="4"/>
        <v>99.92794205495818</v>
      </c>
      <c r="O39" s="89">
        <f t="shared" si="5"/>
        <v>99.927651666002916</v>
      </c>
      <c r="P39" s="90">
        <f t="shared" si="6"/>
        <v>54.263888888888893</v>
      </c>
      <c r="Q39" s="89">
        <f t="shared" si="2"/>
        <v>6.0293209876543212</v>
      </c>
      <c r="R39" s="89">
        <f t="shared" si="7"/>
        <v>99.219828587548122</v>
      </c>
      <c r="S39" s="89">
        <f t="shared" si="8"/>
        <v>99.18960739413248</v>
      </c>
    </row>
    <row r="40" spans="1:19" s="91" customFormat="1" ht="27.75" customHeight="1" x14ac:dyDescent="0.25">
      <c r="A40" s="85">
        <v>30</v>
      </c>
      <c r="B40" s="85" t="s">
        <v>85</v>
      </c>
      <c r="C40" s="86">
        <v>1</v>
      </c>
      <c r="D40" s="86">
        <v>1</v>
      </c>
      <c r="E40" s="95">
        <v>72</v>
      </c>
      <c r="F40" s="94">
        <v>0.19444444444444445</v>
      </c>
      <c r="G40" s="87">
        <f>'SEPT-2020 II '!G40+F40</f>
        <v>1.0694444444444444</v>
      </c>
      <c r="H40" s="94">
        <v>1.5625</v>
      </c>
      <c r="I40" s="94">
        <v>0.43055555555555558</v>
      </c>
      <c r="J40" s="88">
        <f t="shared" si="3"/>
        <v>1.9930555555555556</v>
      </c>
      <c r="K40" s="88">
        <f>'SEPT-2020 II '!K40+J40</f>
        <v>16.84236111111111</v>
      </c>
      <c r="L40" s="89">
        <f t="shared" si="0"/>
        <v>2.1875</v>
      </c>
      <c r="M40" s="89">
        <f t="shared" si="1"/>
        <v>2.1875</v>
      </c>
      <c r="N40" s="89">
        <f t="shared" si="4"/>
        <v>99.73211618876941</v>
      </c>
      <c r="O40" s="89">
        <f t="shared" si="5"/>
        <v>99.705981182795696</v>
      </c>
      <c r="P40" s="90">
        <f t="shared" si="6"/>
        <v>17.911805555555553</v>
      </c>
      <c r="Q40" s="89">
        <f t="shared" si="2"/>
        <v>17.911805555555553</v>
      </c>
      <c r="R40" s="89">
        <f t="shared" si="7"/>
        <v>97.73624178614098</v>
      </c>
      <c r="S40" s="89">
        <f t="shared" si="8"/>
        <v>97.592499253285538</v>
      </c>
    </row>
    <row r="41" spans="1:19" s="91" customFormat="1" ht="27.75" customHeight="1" x14ac:dyDescent="0.25">
      <c r="A41" s="85">
        <v>31</v>
      </c>
      <c r="B41" s="85" t="s">
        <v>86</v>
      </c>
      <c r="C41" s="40">
        <v>13</v>
      </c>
      <c r="D41" s="40">
        <v>13</v>
      </c>
      <c r="E41" s="40">
        <v>726</v>
      </c>
      <c r="F41" s="94">
        <v>0.15972222222222224</v>
      </c>
      <c r="G41" s="87">
        <f>'SEPT-2020 II '!G41+F41</f>
        <v>0.97777777777777775</v>
      </c>
      <c r="H41" s="94">
        <v>10.631944444444445</v>
      </c>
      <c r="I41" s="94">
        <v>2.7416666666666667</v>
      </c>
      <c r="J41" s="88">
        <f t="shared" si="3"/>
        <v>13.373611111111112</v>
      </c>
      <c r="K41" s="88">
        <f>'SEPT-2020 II '!K41+J41</f>
        <v>19.691666666666666</v>
      </c>
      <c r="L41" s="89">
        <f t="shared" si="0"/>
        <v>13.533333333333333</v>
      </c>
      <c r="M41" s="89">
        <f t="shared" si="1"/>
        <v>1.0410256410256411</v>
      </c>
      <c r="N41" s="89">
        <f t="shared" si="4"/>
        <v>99.861728586526993</v>
      </c>
      <c r="O41" s="89">
        <f t="shared" si="5"/>
        <v>99.860077198786882</v>
      </c>
      <c r="P41" s="90">
        <f t="shared" si="6"/>
        <v>20.669444444444444</v>
      </c>
      <c r="Q41" s="89">
        <f t="shared" si="2"/>
        <v>1.5899572649572649</v>
      </c>
      <c r="R41" s="89">
        <f t="shared" si="7"/>
        <v>99.796405431486065</v>
      </c>
      <c r="S41" s="89">
        <f t="shared" si="8"/>
        <v>99.786296066538014</v>
      </c>
    </row>
    <row r="42" spans="1:19" s="91" customFormat="1" ht="27.75" customHeight="1" x14ac:dyDescent="0.25">
      <c r="A42" s="85">
        <v>32</v>
      </c>
      <c r="B42" s="110" t="s">
        <v>87</v>
      </c>
      <c r="C42" s="31">
        <v>5</v>
      </c>
      <c r="D42" s="111">
        <v>5</v>
      </c>
      <c r="E42" s="112">
        <v>133</v>
      </c>
      <c r="F42" s="113">
        <v>5.7638888888888885E-2</v>
      </c>
      <c r="G42" s="87">
        <f>'SEPT-2020 II '!G42+F42</f>
        <v>0.62638888888888877</v>
      </c>
      <c r="H42" s="105">
        <v>3.4034722222222227</v>
      </c>
      <c r="I42" s="105">
        <v>0.44375000000000003</v>
      </c>
      <c r="J42" s="88">
        <f t="shared" si="3"/>
        <v>3.8472222222222228</v>
      </c>
      <c r="K42" s="88">
        <f>'SEPT-2020 II '!K42+J42</f>
        <v>13.751388888888888</v>
      </c>
      <c r="L42" s="89">
        <f t="shared" si="0"/>
        <v>3.9048611111111118</v>
      </c>
      <c r="M42" s="89">
        <f t="shared" si="1"/>
        <v>0.7809722222222224</v>
      </c>
      <c r="N42" s="89">
        <f t="shared" si="4"/>
        <v>99.896580047789726</v>
      </c>
      <c r="O42" s="89">
        <f t="shared" si="5"/>
        <v>99.895030615292711</v>
      </c>
      <c r="P42" s="90">
        <f t="shared" si="6"/>
        <v>14.377777777777776</v>
      </c>
      <c r="Q42" s="89">
        <f t="shared" si="2"/>
        <v>2.8755555555555552</v>
      </c>
      <c r="R42" s="89">
        <f t="shared" si="7"/>
        <v>99.630339008363194</v>
      </c>
      <c r="S42" s="89">
        <f t="shared" si="8"/>
        <v>99.613500597371569</v>
      </c>
    </row>
    <row r="43" spans="1:19" s="91" customFormat="1" ht="27.75" customHeight="1" x14ac:dyDescent="0.25">
      <c r="A43" s="85">
        <v>33</v>
      </c>
      <c r="B43" s="85" t="s">
        <v>88</v>
      </c>
      <c r="C43" s="31">
        <v>1</v>
      </c>
      <c r="D43" s="114">
        <v>1</v>
      </c>
      <c r="E43" s="112">
        <v>32</v>
      </c>
      <c r="F43" s="105">
        <v>2.7777777777777779E-3</v>
      </c>
      <c r="G43" s="87">
        <f>'SEPT-2020 II '!G43+F43</f>
        <v>1.1937500000000001</v>
      </c>
      <c r="H43" s="105">
        <v>0.15972222222222224</v>
      </c>
      <c r="I43" s="105">
        <v>0.54513888888888895</v>
      </c>
      <c r="J43" s="88">
        <f t="shared" si="3"/>
        <v>0.70486111111111116</v>
      </c>
      <c r="K43" s="88">
        <f>'SEPT-2020 II '!K43+J43</f>
        <v>9.6666666666666643</v>
      </c>
      <c r="L43" s="89">
        <f t="shared" si="0"/>
        <v>0.70763888888888893</v>
      </c>
      <c r="M43" s="89">
        <f t="shared" si="1"/>
        <v>0.70763888888888893</v>
      </c>
      <c r="N43" s="89">
        <f t="shared" si="4"/>
        <v>99.905260603345283</v>
      </c>
      <c r="O43" s="89">
        <f t="shared" si="5"/>
        <v>99.904887246117084</v>
      </c>
      <c r="P43" s="90">
        <f t="shared" si="6"/>
        <v>10.860416666666664</v>
      </c>
      <c r="Q43" s="89">
        <f t="shared" si="2"/>
        <v>10.860416666666664</v>
      </c>
      <c r="R43" s="89">
        <f t="shared" si="7"/>
        <v>98.700716845878148</v>
      </c>
      <c r="S43" s="89">
        <f t="shared" si="8"/>
        <v>98.540266577060919</v>
      </c>
    </row>
    <row r="44" spans="1:19" s="91" customFormat="1" ht="27.75" customHeight="1" x14ac:dyDescent="0.25">
      <c r="A44" s="85">
        <v>34</v>
      </c>
      <c r="B44" s="85" t="s">
        <v>89</v>
      </c>
      <c r="C44" s="31">
        <v>1</v>
      </c>
      <c r="D44" s="114">
        <v>1</v>
      </c>
      <c r="E44" s="112">
        <v>78</v>
      </c>
      <c r="F44" s="105">
        <v>0.14583333333333334</v>
      </c>
      <c r="G44" s="87">
        <f>'SEPT-2020 II '!G44+F44</f>
        <v>2.635416666666667</v>
      </c>
      <c r="H44" s="105">
        <v>1.3236111111111111</v>
      </c>
      <c r="I44" s="105">
        <v>0.39999999999999991</v>
      </c>
      <c r="J44" s="88">
        <f t="shared" si="3"/>
        <v>1.723611111111111</v>
      </c>
      <c r="K44" s="88">
        <f>'SEPT-2020 II '!K44+J44</f>
        <v>21.15763888888889</v>
      </c>
      <c r="L44" s="89">
        <f t="shared" si="0"/>
        <v>1.8694444444444442</v>
      </c>
      <c r="M44" s="89">
        <f t="shared" si="1"/>
        <v>1.8694444444444442</v>
      </c>
      <c r="N44" s="89">
        <f t="shared" si="4"/>
        <v>99.768331839904405</v>
      </c>
      <c r="O44" s="89">
        <f t="shared" si="5"/>
        <v>99.748730585424141</v>
      </c>
      <c r="P44" s="90">
        <f t="shared" si="6"/>
        <v>23.793055555555558</v>
      </c>
      <c r="Q44" s="89">
        <f t="shared" si="2"/>
        <v>23.793055555555558</v>
      </c>
      <c r="R44" s="89">
        <f t="shared" si="7"/>
        <v>97.156231332138603</v>
      </c>
      <c r="S44" s="89">
        <f t="shared" si="8"/>
        <v>96.802008661887683</v>
      </c>
    </row>
    <row r="45" spans="1:19" s="91" customFormat="1" ht="27.75" customHeight="1" x14ac:dyDescent="0.25">
      <c r="A45" s="85">
        <v>35</v>
      </c>
      <c r="B45" s="85" t="s">
        <v>90</v>
      </c>
      <c r="C45" s="31">
        <v>1</v>
      </c>
      <c r="D45" s="114">
        <v>1</v>
      </c>
      <c r="E45" s="112">
        <v>121</v>
      </c>
      <c r="F45" s="105">
        <v>6.25E-2</v>
      </c>
      <c r="G45" s="87">
        <f>'SEPT-2020 II '!G45+F45</f>
        <v>3.6368055555555552</v>
      </c>
      <c r="H45" s="105">
        <v>0.77083333333333304</v>
      </c>
      <c r="I45" s="105">
        <v>0.3923611111111111</v>
      </c>
      <c r="J45" s="88">
        <f t="shared" si="3"/>
        <v>1.1631944444444442</v>
      </c>
      <c r="K45" s="88">
        <f>'SEPT-2020 II '!K45+J45</f>
        <v>115.92638888888888</v>
      </c>
      <c r="L45" s="89">
        <f t="shared" si="0"/>
        <v>1.2256944444444442</v>
      </c>
      <c r="M45" s="89">
        <f t="shared" si="1"/>
        <v>1.2256944444444442</v>
      </c>
      <c r="N45" s="89">
        <f t="shared" si="4"/>
        <v>99.843656660692943</v>
      </c>
      <c r="O45" s="89">
        <f t="shared" si="5"/>
        <v>99.835256123058542</v>
      </c>
      <c r="P45" s="90">
        <f t="shared" si="6"/>
        <v>119.56319444444443</v>
      </c>
      <c r="Q45" s="89">
        <f t="shared" si="2"/>
        <v>119.56319444444443</v>
      </c>
      <c r="R45" s="89">
        <f t="shared" si="7"/>
        <v>84.418496117084842</v>
      </c>
      <c r="S45" s="89">
        <f t="shared" si="8"/>
        <v>83.929678166069294</v>
      </c>
    </row>
    <row r="46" spans="1:19" s="91" customFormat="1" ht="27.75" customHeight="1" x14ac:dyDescent="0.25">
      <c r="A46" s="85">
        <v>36</v>
      </c>
      <c r="B46" s="85" t="s">
        <v>91</v>
      </c>
      <c r="C46" s="40">
        <v>3</v>
      </c>
      <c r="D46" s="114">
        <v>3</v>
      </c>
      <c r="E46" s="112">
        <v>322</v>
      </c>
      <c r="F46" s="105">
        <v>1.3888888888888888E-2</v>
      </c>
      <c r="G46" s="87">
        <f>'SEPT-2020 II '!G46+F46</f>
        <v>17.009027777777778</v>
      </c>
      <c r="H46" s="105">
        <v>2.927083333333333</v>
      </c>
      <c r="I46" s="105">
        <v>1.46875</v>
      </c>
      <c r="J46" s="88">
        <f t="shared" si="3"/>
        <v>4.395833333333333</v>
      </c>
      <c r="K46" s="88">
        <f>'SEPT-2020 II '!K46+J46</f>
        <v>229.02430555555557</v>
      </c>
      <c r="L46" s="89">
        <f t="shared" si="0"/>
        <v>4.4097222222222223</v>
      </c>
      <c r="M46" s="89">
        <f t="shared" si="1"/>
        <v>1.4699074074074074</v>
      </c>
      <c r="N46" s="89">
        <f t="shared" si="4"/>
        <v>99.803054062126634</v>
      </c>
      <c r="O46" s="89">
        <f t="shared" si="5"/>
        <v>99.802431800079646</v>
      </c>
      <c r="P46" s="90">
        <f t="shared" si="6"/>
        <v>246.03333333333336</v>
      </c>
      <c r="Q46" s="89">
        <f t="shared" si="2"/>
        <v>82.01111111111112</v>
      </c>
      <c r="R46" s="89">
        <f t="shared" si="7"/>
        <v>89.739054410593383</v>
      </c>
      <c r="S46" s="89">
        <f t="shared" si="8"/>
        <v>88.977001194743124</v>
      </c>
    </row>
    <row r="47" spans="1:19" s="91" customFormat="1" ht="27.75" customHeight="1" x14ac:dyDescent="0.25">
      <c r="A47" s="85">
        <v>37</v>
      </c>
      <c r="B47" s="85" t="s">
        <v>92</v>
      </c>
      <c r="C47" s="40">
        <v>4</v>
      </c>
      <c r="D47" s="114">
        <v>4</v>
      </c>
      <c r="E47" s="112">
        <v>233</v>
      </c>
      <c r="F47" s="105">
        <v>1.5694444444444444</v>
      </c>
      <c r="G47" s="87">
        <f>'SEPT-2020 II '!G47+F47</f>
        <v>13.499305555555557</v>
      </c>
      <c r="H47" s="105">
        <v>2.4097222222222223</v>
      </c>
      <c r="I47" s="105">
        <v>1.7777777777777777</v>
      </c>
      <c r="J47" s="88">
        <f t="shared" si="3"/>
        <v>4.1875</v>
      </c>
      <c r="K47" s="88">
        <f>'SEPT-2020 II '!K47+J47</f>
        <v>78.549305555555563</v>
      </c>
      <c r="L47" s="89">
        <f t="shared" si="0"/>
        <v>5.7569444444444446</v>
      </c>
      <c r="M47" s="89">
        <f t="shared" si="1"/>
        <v>1.4392361111111112</v>
      </c>
      <c r="N47" s="89">
        <f t="shared" si="4"/>
        <v>99.859290994623649</v>
      </c>
      <c r="O47" s="89">
        <f t="shared" si="5"/>
        <v>99.80655428614098</v>
      </c>
      <c r="P47" s="90">
        <f t="shared" si="6"/>
        <v>92.048611111111114</v>
      </c>
      <c r="Q47" s="89">
        <f t="shared" si="2"/>
        <v>23.012152777777779</v>
      </c>
      <c r="R47" s="89">
        <f t="shared" si="7"/>
        <v>97.360574410095566</v>
      </c>
      <c r="S47" s="89">
        <f t="shared" si="8"/>
        <v>96.906968712664266</v>
      </c>
    </row>
    <row r="48" spans="1:19" s="91" customFormat="1" ht="27.75" customHeight="1" x14ac:dyDescent="0.25">
      <c r="A48" s="85">
        <v>38</v>
      </c>
      <c r="B48" s="85" t="s">
        <v>93</v>
      </c>
      <c r="C48" s="31">
        <v>23</v>
      </c>
      <c r="D48" s="86">
        <v>23</v>
      </c>
      <c r="E48" s="95">
        <v>1163</v>
      </c>
      <c r="F48" s="105">
        <v>2.3402777777777777</v>
      </c>
      <c r="G48" s="87">
        <f>'SEPT-2020 II '!G48+F48</f>
        <v>74.958194444444445</v>
      </c>
      <c r="H48" s="105">
        <v>21.878472222222225</v>
      </c>
      <c r="I48" s="105">
        <v>15.479861111111111</v>
      </c>
      <c r="J48" s="88">
        <f t="shared" si="3"/>
        <v>37.358333333333334</v>
      </c>
      <c r="K48" s="88">
        <f>'SEPT-2020 II '!K48+J48</f>
        <v>1468.7264814814814</v>
      </c>
      <c r="L48" s="89">
        <f t="shared" si="0"/>
        <v>39.698611111111113</v>
      </c>
      <c r="M48" s="89">
        <f t="shared" si="1"/>
        <v>1.7260265700483093</v>
      </c>
      <c r="N48" s="89">
        <f t="shared" si="4"/>
        <v>99.781683419043162</v>
      </c>
      <c r="O48" s="89">
        <f t="shared" si="5"/>
        <v>99.768007181445114</v>
      </c>
      <c r="P48" s="90">
        <f t="shared" si="6"/>
        <v>1543.6846759259258</v>
      </c>
      <c r="Q48" s="89">
        <f t="shared" si="2"/>
        <v>67.116725040257649</v>
      </c>
      <c r="R48" s="89">
        <f t="shared" si="7"/>
        <v>91.416979420982472</v>
      </c>
      <c r="S48" s="89">
        <f t="shared" si="8"/>
        <v>90.978934806416987</v>
      </c>
    </row>
    <row r="49" spans="1:22" s="91" customFormat="1" ht="27.75" customHeight="1" x14ac:dyDescent="0.25">
      <c r="A49" s="85">
        <v>39</v>
      </c>
      <c r="B49" s="85" t="s">
        <v>94</v>
      </c>
      <c r="C49" s="31">
        <v>8</v>
      </c>
      <c r="D49" s="86">
        <v>8</v>
      </c>
      <c r="E49" s="95">
        <v>370</v>
      </c>
      <c r="F49" s="105">
        <v>1.6326388888888888</v>
      </c>
      <c r="G49" s="87">
        <f>'SEPT-2020 II '!G49+F49</f>
        <v>1.6326388888888888</v>
      </c>
      <c r="H49" s="105">
        <v>6.927083333333333</v>
      </c>
      <c r="I49" s="105">
        <v>6.1597222222222223</v>
      </c>
      <c r="J49" s="88">
        <f t="shared" si="3"/>
        <v>13.086805555555555</v>
      </c>
      <c r="K49" s="88">
        <f>'SEPT-2020 II '!K49+J49</f>
        <v>13.086805555555555</v>
      </c>
      <c r="L49" s="89">
        <f t="shared" si="0"/>
        <v>14.719444444444445</v>
      </c>
      <c r="M49" s="89">
        <f t="shared" si="1"/>
        <v>1.8399305555555556</v>
      </c>
      <c r="N49" s="89">
        <f t="shared" si="4"/>
        <v>99.780127594832734</v>
      </c>
      <c r="O49" s="89">
        <f t="shared" si="5"/>
        <v>99.752697505973714</v>
      </c>
      <c r="P49" s="90">
        <f t="shared" si="6"/>
        <v>14.719444444444445</v>
      </c>
      <c r="Q49" s="89">
        <f t="shared" si="2"/>
        <v>1.8399305555555556</v>
      </c>
      <c r="R49" s="89">
        <f t="shared" si="7"/>
        <v>99.780127594832734</v>
      </c>
      <c r="S49" s="89">
        <f t="shared" si="8"/>
        <v>99.752697505973714</v>
      </c>
    </row>
    <row r="50" spans="1:22" s="91" customFormat="1" ht="27.75" customHeight="1" x14ac:dyDescent="0.25">
      <c r="A50" s="85">
        <v>40</v>
      </c>
      <c r="B50" s="85" t="s">
        <v>95</v>
      </c>
      <c r="C50" s="31">
        <v>12</v>
      </c>
      <c r="D50" s="86">
        <v>12</v>
      </c>
      <c r="E50" s="95">
        <v>472</v>
      </c>
      <c r="F50" s="105">
        <v>3.4305555555555554</v>
      </c>
      <c r="G50" s="87">
        <f>'SEPT-2020 II '!G50+F50</f>
        <v>3.4305555555555554</v>
      </c>
      <c r="H50" s="105">
        <v>8.4673611111111118</v>
      </c>
      <c r="I50" s="105">
        <v>4.2444444444444445</v>
      </c>
      <c r="J50" s="88">
        <f t="shared" si="3"/>
        <v>12.711805555555557</v>
      </c>
      <c r="K50" s="88">
        <f>'SEPT-2020 II '!K50+J50</f>
        <v>12.711805555555557</v>
      </c>
      <c r="L50" s="89">
        <f t="shared" si="0"/>
        <v>16.142361111111114</v>
      </c>
      <c r="M50" s="89">
        <f t="shared" si="1"/>
        <v>1.3451967592592595</v>
      </c>
      <c r="N50" s="89">
        <f t="shared" si="4"/>
        <v>99.857618665372371</v>
      </c>
      <c r="O50" s="89">
        <f t="shared" si="5"/>
        <v>99.819193983970521</v>
      </c>
      <c r="P50" s="90">
        <f t="shared" si="6"/>
        <v>16.142361111111114</v>
      </c>
      <c r="Q50" s="89">
        <f t="shared" si="2"/>
        <v>1.3451967592592595</v>
      </c>
      <c r="R50" s="89">
        <f t="shared" si="7"/>
        <v>99.857618665372371</v>
      </c>
      <c r="S50" s="89">
        <f t="shared" si="8"/>
        <v>99.819193983970521</v>
      </c>
    </row>
    <row r="51" spans="1:22" s="124" customFormat="1" ht="27.75" customHeight="1" x14ac:dyDescent="0.25">
      <c r="A51" s="115"/>
      <c r="B51" s="116" t="s">
        <v>96</v>
      </c>
      <c r="C51" s="117">
        <f t="shared" ref="C51:I51" si="14">SUM(C8:C50)</f>
        <v>171</v>
      </c>
      <c r="D51" s="117">
        <f t="shared" si="14"/>
        <v>171</v>
      </c>
      <c r="E51" s="117">
        <f t="shared" si="14"/>
        <v>9245</v>
      </c>
      <c r="F51" s="118">
        <f t="shared" si="14"/>
        <v>17.677083333333329</v>
      </c>
      <c r="G51" s="149">
        <f t="shared" si="14"/>
        <v>162.91291666666666</v>
      </c>
      <c r="H51" s="120">
        <f t="shared" si="14"/>
        <v>116.49791666666667</v>
      </c>
      <c r="I51" s="120">
        <f t="shared" si="14"/>
        <v>86.06527777777778</v>
      </c>
      <c r="J51" s="120">
        <f>H51+I51</f>
        <v>202.56319444444443</v>
      </c>
      <c r="K51" s="119">
        <f>SUM(K8:K50)</f>
        <v>3065.2994907407406</v>
      </c>
      <c r="L51" s="121">
        <f>SUM(L8:L50)</f>
        <v>220.24027777777781</v>
      </c>
      <c r="M51" s="122">
        <f t="shared" si="1"/>
        <v>1.2879548408057182</v>
      </c>
      <c r="N51" s="122">
        <f>+((C51*24*31)-J51)/(C51*24*31)*100</f>
        <v>99.840782246710958</v>
      </c>
      <c r="O51" s="122">
        <f>+((C51*24*31)-L51)/(C51*24*31)*100</f>
        <v>99.826887790214286</v>
      </c>
      <c r="P51" s="123">
        <f>+G51+K51</f>
        <v>3228.2124074074072</v>
      </c>
      <c r="Q51" s="122">
        <f t="shared" si="2"/>
        <v>18.87843513103747</v>
      </c>
      <c r="R51" s="122">
        <f>+((C51*24*31)-K51)/(C51*24*31)*100</f>
        <v>97.590627954834986</v>
      </c>
      <c r="S51" s="122">
        <f>+((C51*24*31)-(G51+K51))*100/(C51*24*31)</f>
        <v>97.462575923247655</v>
      </c>
    </row>
    <row r="52" spans="1:22" s="73" customFormat="1" ht="185.25" customHeight="1" x14ac:dyDescent="0.35">
      <c r="A52" s="278" t="s">
        <v>180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V52" s="125"/>
    </row>
    <row r="53" spans="1:22" s="73" customFormat="1" ht="135.75" customHeight="1" x14ac:dyDescent="0.35">
      <c r="A53" s="279" t="s">
        <v>261</v>
      </c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</row>
    <row r="79" spans="4:9" ht="17.25" x14ac:dyDescent="0.25">
      <c r="D79" s="127">
        <v>13</v>
      </c>
      <c r="E79" s="128">
        <v>816</v>
      </c>
      <c r="F79" s="129">
        <v>0.3430555555555555</v>
      </c>
      <c r="G79" s="105">
        <v>1.0541666666666667</v>
      </c>
      <c r="H79" s="105">
        <v>6.729861111111112</v>
      </c>
      <c r="I79" s="105">
        <v>4.3166666666666664</v>
      </c>
    </row>
  </sheetData>
  <mergeCells count="25">
    <mergeCell ref="A52:S52"/>
    <mergeCell ref="A53:S5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35"/>
  <sheetViews>
    <sheetView view="pageBreakPreview" topLeftCell="A4" zoomScale="60" zoomScaleNormal="130" workbookViewId="0">
      <selection activeCell="F8" sqref="F8"/>
    </sheetView>
  </sheetViews>
  <sheetFormatPr defaultRowHeight="15.75" x14ac:dyDescent="0.25"/>
  <cols>
    <col min="1" max="1" width="4.5703125" style="126" customWidth="1"/>
    <col min="2" max="2" width="19.28515625" style="127" customWidth="1"/>
    <col min="3" max="3" width="15.28515625" style="127" customWidth="1"/>
    <col min="4" max="4" width="14.42578125" style="127" customWidth="1"/>
    <col min="5" max="5" width="18" style="130" customWidth="1"/>
    <col min="6" max="6" width="17.42578125" style="130" customWidth="1"/>
    <col min="7" max="7" width="16" style="130" customWidth="1"/>
    <col min="8" max="8" width="15.42578125" style="130" customWidth="1"/>
    <col min="9" max="9" width="15.28515625" style="130" customWidth="1"/>
    <col min="10" max="10" width="13.28515625" style="127" customWidth="1"/>
    <col min="11" max="11" width="18.140625" style="127" customWidth="1"/>
    <col min="12" max="12" width="17.85546875" style="127" customWidth="1"/>
    <col min="13" max="13" width="14.5703125" style="127" customWidth="1"/>
    <col min="14" max="15" width="15.7109375" style="127" customWidth="1"/>
    <col min="16" max="16" width="17.5703125" style="127" customWidth="1"/>
    <col min="17" max="17" width="17.7109375" style="127" customWidth="1"/>
    <col min="18" max="18" width="15" style="127" customWidth="1"/>
    <col min="19" max="19" width="15.7109375" style="127" customWidth="1"/>
    <col min="20" max="257" width="9.140625" style="127"/>
    <col min="258" max="258" width="3.5703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3.5703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3.5703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3.5703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3.5703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3.5703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3.5703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3.5703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3.5703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3.5703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3.5703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3.5703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3.5703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3.5703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3.5703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3.5703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3.5703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3.5703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3.5703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3.5703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3.5703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3.5703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3.5703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3.5703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3.5703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3.5703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3.5703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3.5703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3.5703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3.5703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3.5703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3.5703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3.5703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3.5703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3.5703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3.5703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3.5703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3.5703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3.5703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3.5703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3.5703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3.5703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3.5703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3.5703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3.5703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3.5703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3.5703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3.5703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3.5703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3.5703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3.5703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3.5703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3.5703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3.5703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3.5703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3.5703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3.5703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3.5703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3.5703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3.5703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3.5703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3.5703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3.5703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2" s="73" customFormat="1" ht="63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2" s="73" customFormat="1" ht="23.25" x14ac:dyDescent="0.35">
      <c r="A2" s="264" t="s">
        <v>98</v>
      </c>
      <c r="B2" s="264"/>
      <c r="C2" s="264"/>
      <c r="D2" s="215"/>
      <c r="E2" s="77"/>
      <c r="F2" s="77"/>
      <c r="G2" s="77"/>
      <c r="H2" s="77"/>
      <c r="I2" s="77"/>
      <c r="J2" s="215"/>
      <c r="K2" s="215"/>
      <c r="L2" s="215"/>
      <c r="M2" s="215"/>
      <c r="N2" s="215"/>
      <c r="O2" s="215"/>
      <c r="P2" s="215"/>
      <c r="Q2" s="265" t="s">
        <v>99</v>
      </c>
      <c r="R2" s="265"/>
      <c r="S2" s="265"/>
    </row>
    <row r="3" spans="1:22" s="73" customFormat="1" ht="76.5" customHeight="1" x14ac:dyDescent="0.35">
      <c r="A3" s="284" t="s">
        <v>265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22" s="78" customFormat="1" ht="45" customHeight="1" x14ac:dyDescent="0.25">
      <c r="A4" s="294" t="s">
        <v>100</v>
      </c>
      <c r="B4" s="294" t="s">
        <v>101</v>
      </c>
      <c r="C4" s="295" t="s">
        <v>3</v>
      </c>
      <c r="D4" s="294" t="s">
        <v>4</v>
      </c>
      <c r="E4" s="298" t="s">
        <v>246</v>
      </c>
      <c r="F4" s="298" t="s">
        <v>262</v>
      </c>
      <c r="G4" s="298" t="s">
        <v>123</v>
      </c>
      <c r="H4" s="294" t="s">
        <v>263</v>
      </c>
      <c r="I4" s="294"/>
      <c r="J4" s="294"/>
      <c r="K4" s="302" t="s">
        <v>125</v>
      </c>
      <c r="L4" s="294" t="s">
        <v>264</v>
      </c>
      <c r="M4" s="294"/>
      <c r="N4" s="294"/>
      <c r="O4" s="294"/>
      <c r="P4" s="294" t="s">
        <v>5</v>
      </c>
      <c r="Q4" s="294"/>
      <c r="R4" s="294"/>
      <c r="S4" s="294"/>
    </row>
    <row r="5" spans="1:22" s="78" customFormat="1" ht="12" customHeight="1" x14ac:dyDescent="0.25">
      <c r="A5" s="294"/>
      <c r="B5" s="294"/>
      <c r="C5" s="296"/>
      <c r="D5" s="294"/>
      <c r="E5" s="299"/>
      <c r="F5" s="299"/>
      <c r="G5" s="299"/>
      <c r="H5" s="294"/>
      <c r="I5" s="294"/>
      <c r="J5" s="294"/>
      <c r="K5" s="303"/>
      <c r="L5" s="294" t="s">
        <v>6</v>
      </c>
      <c r="M5" s="294" t="s">
        <v>7</v>
      </c>
      <c r="N5" s="294" t="s">
        <v>8</v>
      </c>
      <c r="O5" s="294" t="s">
        <v>9</v>
      </c>
      <c r="P5" s="294" t="s">
        <v>116</v>
      </c>
      <c r="Q5" s="294" t="s">
        <v>10</v>
      </c>
      <c r="R5" s="294" t="s">
        <v>11</v>
      </c>
      <c r="S5" s="301" t="s">
        <v>12</v>
      </c>
    </row>
    <row r="6" spans="1:22" s="78" customFormat="1" ht="111.75" customHeight="1" x14ac:dyDescent="0.25">
      <c r="A6" s="294"/>
      <c r="B6" s="294"/>
      <c r="C6" s="297"/>
      <c r="D6" s="294"/>
      <c r="E6" s="300"/>
      <c r="F6" s="300"/>
      <c r="G6" s="300"/>
      <c r="H6" s="216" t="s">
        <v>53</v>
      </c>
      <c r="I6" s="216" t="s">
        <v>14</v>
      </c>
      <c r="J6" s="217" t="s">
        <v>15</v>
      </c>
      <c r="K6" s="304"/>
      <c r="L6" s="294"/>
      <c r="M6" s="294"/>
      <c r="N6" s="294"/>
      <c r="O6" s="294"/>
      <c r="P6" s="294"/>
      <c r="Q6" s="294"/>
      <c r="R6" s="294"/>
      <c r="S6" s="301"/>
    </row>
    <row r="7" spans="1:22" s="84" customFormat="1" ht="22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2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2" s="91" customFormat="1" ht="39.75" customHeight="1" x14ac:dyDescent="0.25">
      <c r="A8" s="85">
        <v>1</v>
      </c>
      <c r="B8" s="233" t="s">
        <v>102</v>
      </c>
      <c r="C8" s="218">
        <v>195</v>
      </c>
      <c r="D8" s="218">
        <v>195</v>
      </c>
      <c r="E8" s="218">
        <v>11046</v>
      </c>
      <c r="F8" s="219">
        <v>0.55486111111111114</v>
      </c>
      <c r="G8" s="219">
        <f>'SEPT-2020- III'!G8+F8</f>
        <v>3.104166666666667</v>
      </c>
      <c r="H8" s="219">
        <v>104.31388888888888</v>
      </c>
      <c r="I8" s="219">
        <v>153.0013888888889</v>
      </c>
      <c r="J8" s="220">
        <f>H8+I8</f>
        <v>257.31527777777779</v>
      </c>
      <c r="K8" s="220">
        <f>'SEPT-2020- III'!K8+J8</f>
        <v>2005.8555555555554</v>
      </c>
      <c r="L8" s="15">
        <f t="shared" ref="L8:L20" si="0">F8+J8</f>
        <v>257.8701388888889</v>
      </c>
      <c r="M8" s="15">
        <f t="shared" ref="M8:M21" si="1">L8/C8</f>
        <v>1.3224109686609686</v>
      </c>
      <c r="N8" s="15">
        <f>+((C8*24*31)-J8)/(C8*24*31)*100</f>
        <v>99.822639042061084</v>
      </c>
      <c r="O8" s="15">
        <f>+((C8*24*31)-L8)/(C8*24*31)*100</f>
        <v>99.822256590233735</v>
      </c>
      <c r="P8" s="60">
        <f>+G8+K8</f>
        <v>2008.9597222222221</v>
      </c>
      <c r="Q8" s="15">
        <f t="shared" ref="Q8:Q21" si="2">P8/C8</f>
        <v>10.302357549857549</v>
      </c>
      <c r="R8" s="15">
        <f>+((C8*24*31)-K8)/(C8*24*31)*100</f>
        <v>98.617414146984032</v>
      </c>
      <c r="S8" s="15">
        <f>+((C8*24*31)-(G8+K8))*100/(C8*24*31)</f>
        <v>98.615274522868603</v>
      </c>
    </row>
    <row r="9" spans="1:22" s="91" customFormat="1" ht="39.75" customHeight="1" x14ac:dyDescent="0.25">
      <c r="A9" s="85">
        <v>2</v>
      </c>
      <c r="B9" s="233" t="s">
        <v>103</v>
      </c>
      <c r="C9" s="221">
        <v>85</v>
      </c>
      <c r="D9" s="221">
        <v>85</v>
      </c>
      <c r="E9" s="218">
        <v>4588</v>
      </c>
      <c r="F9" s="222">
        <v>2.8034722222222226</v>
      </c>
      <c r="G9" s="219">
        <f>'SEPT-2020- III'!G9+F9</f>
        <v>23.181249999999995</v>
      </c>
      <c r="H9" s="223">
        <v>100.31666666666668</v>
      </c>
      <c r="I9" s="223">
        <v>102.96388888888887</v>
      </c>
      <c r="J9" s="220">
        <f t="shared" ref="J9:J20" si="3">H9+I9</f>
        <v>203.28055555555557</v>
      </c>
      <c r="K9" s="220">
        <f>'SEPT-2020- III'!K9+J9</f>
        <v>1580.5013888888889</v>
      </c>
      <c r="L9" s="15">
        <f t="shared" si="0"/>
        <v>206.08402777777778</v>
      </c>
      <c r="M9" s="15">
        <f t="shared" si="1"/>
        <v>2.4245179738562093</v>
      </c>
      <c r="N9" s="15">
        <f t="shared" ref="N9:N20" si="4">+((C9*24*31)-J9)/(C9*24*31)*100</f>
        <v>99.678556996275219</v>
      </c>
      <c r="O9" s="15">
        <f t="shared" ref="O9:O20" si="5">+((C9*24*31)-L9)/(C9*24*31)*100</f>
        <v>99.674123928245137</v>
      </c>
      <c r="P9" s="60">
        <f t="shared" ref="P9:P20" si="6">+G9+K9</f>
        <v>1603.682638888889</v>
      </c>
      <c r="Q9" s="15">
        <f t="shared" si="2"/>
        <v>18.866854575163398</v>
      </c>
      <c r="R9" s="15">
        <f t="shared" ref="R9:R20" si="7">+((C9*24*31)-K9)/(C9*24*31)*100</f>
        <v>97.500788442617193</v>
      </c>
      <c r="S9" s="15">
        <f t="shared" ref="S9:S20" si="8">+((C9*24*31)-(G9+K9))*100/(C9*24*31)</f>
        <v>97.464132449574805</v>
      </c>
    </row>
    <row r="10" spans="1:22" s="91" customFormat="1" ht="39.75" customHeight="1" x14ac:dyDescent="0.25">
      <c r="A10" s="85">
        <v>3</v>
      </c>
      <c r="B10" s="234" t="s">
        <v>104</v>
      </c>
      <c r="C10" s="221">
        <v>35</v>
      </c>
      <c r="D10" s="221">
        <v>35</v>
      </c>
      <c r="E10" s="218">
        <v>3568</v>
      </c>
      <c r="F10" s="219">
        <v>0</v>
      </c>
      <c r="G10" s="219">
        <f>'SEPT-2020- III'!G10+F10</f>
        <v>0.21388888888888891</v>
      </c>
      <c r="H10" s="219">
        <v>84.55972222222222</v>
      </c>
      <c r="I10" s="219">
        <v>93.365277777777791</v>
      </c>
      <c r="J10" s="220">
        <f t="shared" si="3"/>
        <v>177.92500000000001</v>
      </c>
      <c r="K10" s="220">
        <f>'SEPT-2020- III'!K10+J10</f>
        <v>570.96041666666679</v>
      </c>
      <c r="L10" s="15">
        <f t="shared" si="0"/>
        <v>177.92500000000001</v>
      </c>
      <c r="M10" s="15">
        <f t="shared" si="1"/>
        <v>5.0835714285714291</v>
      </c>
      <c r="N10" s="15">
        <f t="shared" si="4"/>
        <v>99.316724270353305</v>
      </c>
      <c r="O10" s="15">
        <f t="shared" si="5"/>
        <v>99.316724270353305</v>
      </c>
      <c r="P10" s="60">
        <f t="shared" si="6"/>
        <v>571.17430555555563</v>
      </c>
      <c r="Q10" s="15">
        <f t="shared" si="2"/>
        <v>16.319265873015876</v>
      </c>
      <c r="R10" s="15">
        <f t="shared" si="7"/>
        <v>97.807371671786996</v>
      </c>
      <c r="S10" s="15">
        <f t="shared" si="8"/>
        <v>97.806550285884967</v>
      </c>
    </row>
    <row r="11" spans="1:22" s="91" customFormat="1" ht="39.75" customHeight="1" x14ac:dyDescent="0.25">
      <c r="A11" s="85">
        <v>3</v>
      </c>
      <c r="B11" s="234" t="s">
        <v>105</v>
      </c>
      <c r="C11" s="221">
        <v>42</v>
      </c>
      <c r="D11" s="221">
        <v>42</v>
      </c>
      <c r="E11" s="218">
        <v>1741</v>
      </c>
      <c r="F11" s="219">
        <v>0</v>
      </c>
      <c r="G11" s="219">
        <f>'SEPT-2020- III'!G11+F11</f>
        <v>0.29375000000000001</v>
      </c>
      <c r="H11" s="219">
        <v>32.538194444444443</v>
      </c>
      <c r="I11" s="219">
        <v>59.64930555555555</v>
      </c>
      <c r="J11" s="220">
        <f t="shared" si="3"/>
        <v>92.1875</v>
      </c>
      <c r="K11" s="220">
        <f>'SEPT-2020- III'!K11+J11</f>
        <v>810.96736111111113</v>
      </c>
      <c r="L11" s="15">
        <f t="shared" si="0"/>
        <v>92.1875</v>
      </c>
      <c r="M11" s="15">
        <f t="shared" si="1"/>
        <v>2.1949404761904763</v>
      </c>
      <c r="N11" s="15">
        <f t="shared" si="4"/>
        <v>99.704981118791608</v>
      </c>
      <c r="O11" s="15">
        <f t="shared" si="5"/>
        <v>99.704981118791608</v>
      </c>
      <c r="P11" s="60">
        <f t="shared" si="6"/>
        <v>811.26111111111118</v>
      </c>
      <c r="Q11" s="15">
        <f t="shared" si="2"/>
        <v>19.315740740740743</v>
      </c>
      <c r="R11" s="15">
        <f t="shared" si="7"/>
        <v>97.404738347698711</v>
      </c>
      <c r="S11" s="15">
        <f t="shared" si="8"/>
        <v>97.403798287534855</v>
      </c>
    </row>
    <row r="12" spans="1:22" s="91" customFormat="1" ht="39.75" customHeight="1" x14ac:dyDescent="0.25">
      <c r="A12" s="85">
        <v>4</v>
      </c>
      <c r="B12" s="233" t="s">
        <v>39</v>
      </c>
      <c r="C12" s="218">
        <v>175</v>
      </c>
      <c r="D12" s="218">
        <v>175</v>
      </c>
      <c r="E12" s="218">
        <v>13210</v>
      </c>
      <c r="F12" s="219">
        <v>141.51875000000001</v>
      </c>
      <c r="G12" s="219">
        <f>'SEPT-2020- III'!G12+F12</f>
        <v>847.16736111111118</v>
      </c>
      <c r="H12" s="219">
        <v>269.03125</v>
      </c>
      <c r="I12" s="219">
        <v>504.49652777777777</v>
      </c>
      <c r="J12" s="220">
        <f t="shared" si="3"/>
        <v>773.52777777777783</v>
      </c>
      <c r="K12" s="220">
        <f>'SEPT-2020- III'!K12+J12</f>
        <v>5213.6006944444434</v>
      </c>
      <c r="L12" s="15">
        <f t="shared" si="0"/>
        <v>915.04652777777778</v>
      </c>
      <c r="M12" s="15">
        <f t="shared" si="1"/>
        <v>5.2288373015873013</v>
      </c>
      <c r="N12" s="15">
        <f t="shared" si="4"/>
        <v>99.405892643795866</v>
      </c>
      <c r="O12" s="15">
        <f t="shared" si="5"/>
        <v>99.297199287421051</v>
      </c>
      <c r="P12" s="60">
        <f t="shared" si="6"/>
        <v>6060.7680555555544</v>
      </c>
      <c r="Q12" s="15">
        <f t="shared" si="2"/>
        <v>34.632960317460309</v>
      </c>
      <c r="R12" s="15">
        <f t="shared" si="7"/>
        <v>95.995698391363717</v>
      </c>
      <c r="S12" s="15">
        <f t="shared" si="8"/>
        <v>95.345032215395122</v>
      </c>
    </row>
    <row r="13" spans="1:22" s="91" customFormat="1" ht="39.75" customHeight="1" x14ac:dyDescent="0.25">
      <c r="A13" s="85">
        <v>5</v>
      </c>
      <c r="B13" s="233" t="s">
        <v>40</v>
      </c>
      <c r="C13" s="224">
        <v>129</v>
      </c>
      <c r="D13" s="224">
        <v>129</v>
      </c>
      <c r="E13" s="225">
        <v>12902</v>
      </c>
      <c r="F13" s="184">
        <v>0</v>
      </c>
      <c r="G13" s="219">
        <f>'SEPT-2020- III'!G13+F13</f>
        <v>0</v>
      </c>
      <c r="H13" s="184">
        <v>174.57291666666666</v>
      </c>
      <c r="I13" s="184">
        <v>240.33680555555554</v>
      </c>
      <c r="J13" s="220">
        <f t="shared" si="3"/>
        <v>414.90972222222217</v>
      </c>
      <c r="K13" s="220">
        <f>'SEPT-2020- III'!K13+J13</f>
        <v>1593.3694444444445</v>
      </c>
      <c r="L13" s="15">
        <f t="shared" si="0"/>
        <v>414.90972222222217</v>
      </c>
      <c r="M13" s="15">
        <f t="shared" si="1"/>
        <v>3.2163544358311795</v>
      </c>
      <c r="N13" s="15">
        <f t="shared" si="4"/>
        <v>99.567694296259262</v>
      </c>
      <c r="O13" s="15">
        <f t="shared" si="5"/>
        <v>99.567694296259262</v>
      </c>
      <c r="P13" s="60">
        <f t="shared" si="6"/>
        <v>1593.3694444444445</v>
      </c>
      <c r="Q13" s="15">
        <f t="shared" si="2"/>
        <v>12.351701119724376</v>
      </c>
      <c r="R13" s="15">
        <f t="shared" si="7"/>
        <v>98.339825118316611</v>
      </c>
      <c r="S13" s="15">
        <f t="shared" si="8"/>
        <v>98.339825118316625</v>
      </c>
    </row>
    <row r="14" spans="1:22" s="91" customFormat="1" ht="39.75" customHeight="1" x14ac:dyDescent="0.25">
      <c r="A14" s="85">
        <v>6</v>
      </c>
      <c r="B14" s="233" t="s">
        <v>84</v>
      </c>
      <c r="C14" s="221">
        <v>115</v>
      </c>
      <c r="D14" s="221">
        <v>115</v>
      </c>
      <c r="E14" s="218">
        <v>7678</v>
      </c>
      <c r="F14" s="219">
        <v>1.2277777777777779</v>
      </c>
      <c r="G14" s="219">
        <f>'SEPT-2020- III'!G14+F14</f>
        <v>5.5513888888888889</v>
      </c>
      <c r="H14" s="219">
        <v>103.25347222222221</v>
      </c>
      <c r="I14" s="219">
        <v>109.70902777777778</v>
      </c>
      <c r="J14" s="220">
        <f t="shared" si="3"/>
        <v>212.96249999999998</v>
      </c>
      <c r="K14" s="220">
        <f>'SEPT-2020- III'!K14+J14</f>
        <v>1348.9226851851854</v>
      </c>
      <c r="L14" s="15">
        <f t="shared" si="0"/>
        <v>214.19027777777777</v>
      </c>
      <c r="M14" s="15">
        <f t="shared" si="1"/>
        <v>1.8625241545893718</v>
      </c>
      <c r="N14" s="15">
        <f t="shared" si="4"/>
        <v>99.751095722300136</v>
      </c>
      <c r="O14" s="15">
        <f t="shared" si="5"/>
        <v>99.749660731910041</v>
      </c>
      <c r="P14" s="60">
        <f t="shared" si="6"/>
        <v>1354.4740740740742</v>
      </c>
      <c r="Q14" s="15">
        <f t="shared" si="2"/>
        <v>11.77803542673108</v>
      </c>
      <c r="R14" s="15">
        <f t="shared" si="7"/>
        <v>98.42341902152269</v>
      </c>
      <c r="S14" s="15">
        <f t="shared" si="8"/>
        <v>98.416930722213579</v>
      </c>
    </row>
    <row r="15" spans="1:22" s="91" customFormat="1" ht="39.75" customHeight="1" x14ac:dyDescent="0.25">
      <c r="A15" s="85">
        <v>7</v>
      </c>
      <c r="B15" s="233" t="s">
        <v>41</v>
      </c>
      <c r="C15" s="221">
        <v>136</v>
      </c>
      <c r="D15" s="221">
        <v>136</v>
      </c>
      <c r="E15" s="218">
        <v>5954</v>
      </c>
      <c r="F15" s="219">
        <v>0</v>
      </c>
      <c r="G15" s="219">
        <f>'SEPT-2020- III'!G15+F15</f>
        <v>4.6229166666666668</v>
      </c>
      <c r="H15" s="219">
        <v>67.749305555555551</v>
      </c>
      <c r="I15" s="219">
        <v>53.850694444444443</v>
      </c>
      <c r="J15" s="220">
        <f t="shared" si="3"/>
        <v>121.6</v>
      </c>
      <c r="K15" s="220">
        <f>'SEPT-2020- III'!K15+J15</f>
        <v>858.1090277777779</v>
      </c>
      <c r="L15" s="15">
        <f t="shared" si="0"/>
        <v>121.6</v>
      </c>
      <c r="M15" s="15">
        <f t="shared" si="1"/>
        <v>0.89411764705882346</v>
      </c>
      <c r="N15" s="15">
        <f t="shared" si="4"/>
        <v>99.879822896900691</v>
      </c>
      <c r="O15" s="15">
        <f t="shared" si="5"/>
        <v>99.879822896900691</v>
      </c>
      <c r="P15" s="60">
        <f t="shared" si="6"/>
        <v>862.73194444444459</v>
      </c>
      <c r="Q15" s="15">
        <f t="shared" si="2"/>
        <v>6.3436172385620928</v>
      </c>
      <c r="R15" s="15">
        <f t="shared" si="7"/>
        <v>99.151932096203168</v>
      </c>
      <c r="S15" s="15">
        <f t="shared" si="8"/>
        <v>99.147363274386819</v>
      </c>
    </row>
    <row r="16" spans="1:22" s="91" customFormat="1" ht="39.75" customHeight="1" x14ac:dyDescent="0.25">
      <c r="A16" s="85">
        <v>8</v>
      </c>
      <c r="B16" s="233" t="s">
        <v>42</v>
      </c>
      <c r="C16" s="221">
        <v>189</v>
      </c>
      <c r="D16" s="221">
        <v>189</v>
      </c>
      <c r="E16" s="218">
        <v>578</v>
      </c>
      <c r="F16" s="226">
        <v>15.07</v>
      </c>
      <c r="G16" s="219">
        <f>'SEPT-2020- III'!G16+F16</f>
        <v>72.344999999999999</v>
      </c>
      <c r="H16" s="226">
        <v>21.900000000000002</v>
      </c>
      <c r="I16" s="226">
        <v>25.204999999999998</v>
      </c>
      <c r="J16" s="220">
        <f t="shared" si="3"/>
        <v>47.105000000000004</v>
      </c>
      <c r="K16" s="220">
        <f>'SEPT-2020- III'!K16+J16</f>
        <v>817.49500000000012</v>
      </c>
      <c r="L16" s="15">
        <f t="shared" si="0"/>
        <v>62.175000000000004</v>
      </c>
      <c r="M16" s="15">
        <f t="shared" si="1"/>
        <v>0.32896825396825397</v>
      </c>
      <c r="N16" s="15">
        <f t="shared" si="4"/>
        <v>99.966500967173005</v>
      </c>
      <c r="O16" s="15">
        <f t="shared" si="5"/>
        <v>99.955783836832239</v>
      </c>
      <c r="P16" s="60">
        <f t="shared" si="6"/>
        <v>889.84000000000015</v>
      </c>
      <c r="Q16" s="15">
        <f t="shared" si="2"/>
        <v>4.7081481481481493</v>
      </c>
      <c r="R16" s="15">
        <f t="shared" si="7"/>
        <v>99.418633014735164</v>
      </c>
      <c r="S16" s="15">
        <f t="shared" si="8"/>
        <v>99.367184388689765</v>
      </c>
      <c r="V16" s="91">
        <f>17442/214</f>
        <v>81.504672897196258</v>
      </c>
    </row>
    <row r="17" spans="1:21" s="91" customFormat="1" ht="39.75" customHeight="1" x14ac:dyDescent="0.25">
      <c r="A17" s="85">
        <v>9</v>
      </c>
      <c r="B17" s="233" t="s">
        <v>43</v>
      </c>
      <c r="C17" s="33">
        <v>115</v>
      </c>
      <c r="D17" s="33">
        <v>115</v>
      </c>
      <c r="E17" s="41">
        <v>5107</v>
      </c>
      <c r="F17" s="227">
        <v>7.4034722222222227</v>
      </c>
      <c r="G17" s="219">
        <f>'SEPT-2020- III'!G17+F17</f>
        <v>57.65208333333333</v>
      </c>
      <c r="H17" s="227">
        <v>84.286111111111111</v>
      </c>
      <c r="I17" s="227">
        <v>92.675694444444446</v>
      </c>
      <c r="J17" s="220">
        <f t="shared" si="3"/>
        <v>176.96180555555554</v>
      </c>
      <c r="K17" s="220">
        <f>'SEPT-2020- III'!K17+J17</f>
        <v>1413.8618055555553</v>
      </c>
      <c r="L17" s="15">
        <f t="shared" si="0"/>
        <v>184.36527777777778</v>
      </c>
      <c r="M17" s="15">
        <f t="shared" si="1"/>
        <v>1.6031763285024154</v>
      </c>
      <c r="N17" s="15">
        <f t="shared" si="4"/>
        <v>99.793172270271668</v>
      </c>
      <c r="O17" s="15">
        <f t="shared" si="5"/>
        <v>99.784519310685155</v>
      </c>
      <c r="P17" s="60">
        <f t="shared" si="6"/>
        <v>1471.5138888888887</v>
      </c>
      <c r="Q17" s="15">
        <f t="shared" si="2"/>
        <v>12.795772946859902</v>
      </c>
      <c r="R17" s="15">
        <f t="shared" si="7"/>
        <v>98.347520096358636</v>
      </c>
      <c r="S17" s="15">
        <f t="shared" si="8"/>
        <v>98.280138044776876</v>
      </c>
      <c r="U17" s="91">
        <f>17442/2244</f>
        <v>7.7727272727272725</v>
      </c>
    </row>
    <row r="18" spans="1:21" s="91" customFormat="1" ht="39.75" customHeight="1" x14ac:dyDescent="0.25">
      <c r="A18" s="85">
        <v>10</v>
      </c>
      <c r="B18" s="235" t="s">
        <v>106</v>
      </c>
      <c r="C18" s="228">
        <v>232</v>
      </c>
      <c r="D18" s="221">
        <v>232</v>
      </c>
      <c r="E18" s="229">
        <v>21325</v>
      </c>
      <c r="F18" s="219">
        <v>8.4298611111111104</v>
      </c>
      <c r="G18" s="219">
        <f>'SEPT-2020- III'!G18+F18</f>
        <v>71.965277777777771</v>
      </c>
      <c r="H18" s="219">
        <v>2209.5395833333332</v>
      </c>
      <c r="I18" s="219">
        <v>268.84305555555562</v>
      </c>
      <c r="J18" s="220">
        <f t="shared" si="3"/>
        <v>2478.3826388888888</v>
      </c>
      <c r="K18" s="220">
        <f>'SEPT-2020- III'!K18+J18</f>
        <v>17317.541666666668</v>
      </c>
      <c r="L18" s="15">
        <f t="shared" si="0"/>
        <v>2486.8125</v>
      </c>
      <c r="M18" s="15">
        <f t="shared" si="1"/>
        <v>10.719019396551724</v>
      </c>
      <c r="N18" s="15">
        <f t="shared" si="4"/>
        <v>98.564155404796466</v>
      </c>
      <c r="O18" s="15">
        <f t="shared" si="5"/>
        <v>98.559271586484982</v>
      </c>
      <c r="P18" s="60">
        <f t="shared" si="6"/>
        <v>17389.506944444445</v>
      </c>
      <c r="Q18" s="15">
        <f t="shared" si="2"/>
        <v>74.954771312260533</v>
      </c>
      <c r="R18" s="15">
        <f t="shared" si="7"/>
        <v>89.967126861636388</v>
      </c>
      <c r="S18" s="15">
        <f t="shared" si="8"/>
        <v>89.925433963405851</v>
      </c>
    </row>
    <row r="19" spans="1:21" s="91" customFormat="1" ht="39.75" customHeight="1" x14ac:dyDescent="0.25">
      <c r="A19" s="85">
        <v>11</v>
      </c>
      <c r="B19" s="233" t="s">
        <v>107</v>
      </c>
      <c r="C19" s="33">
        <v>122</v>
      </c>
      <c r="D19" s="33">
        <v>122</v>
      </c>
      <c r="E19" s="230">
        <v>3284</v>
      </c>
      <c r="F19" s="231">
        <v>1.9895833333333333</v>
      </c>
      <c r="G19" s="219">
        <f>'SEPT-2020- III'!G19+F19</f>
        <v>13.927083333333334</v>
      </c>
      <c r="H19" s="232">
        <v>43.681249999999999</v>
      </c>
      <c r="I19" s="232">
        <v>103.44305555555555</v>
      </c>
      <c r="J19" s="220">
        <f t="shared" si="3"/>
        <v>147.12430555555554</v>
      </c>
      <c r="K19" s="220">
        <f>'SEPT-2020- III'!K19+J19</f>
        <v>838.16388888888889</v>
      </c>
      <c r="L19" s="15">
        <f t="shared" si="0"/>
        <v>149.11388888888888</v>
      </c>
      <c r="M19" s="15">
        <f t="shared" si="1"/>
        <v>1.2222449908925319</v>
      </c>
      <c r="N19" s="15">
        <f t="shared" si="4"/>
        <v>99.837911702851727</v>
      </c>
      <c r="O19" s="15">
        <f t="shared" si="5"/>
        <v>99.835719759288651</v>
      </c>
      <c r="P19" s="60">
        <f t="shared" si="6"/>
        <v>852.09097222222226</v>
      </c>
      <c r="Q19" s="15">
        <f t="shared" si="2"/>
        <v>6.9843522313296909</v>
      </c>
      <c r="R19" s="15">
        <f t="shared" si="7"/>
        <v>99.076586584601529</v>
      </c>
      <c r="S19" s="15">
        <f t="shared" si="8"/>
        <v>99.061242979659994</v>
      </c>
    </row>
    <row r="20" spans="1:21" s="91" customFormat="1" ht="39.75" customHeight="1" x14ac:dyDescent="0.25">
      <c r="A20" s="85">
        <v>12</v>
      </c>
      <c r="B20" s="233" t="s">
        <v>74</v>
      </c>
      <c r="C20" s="221">
        <v>136</v>
      </c>
      <c r="D20" s="221">
        <v>136</v>
      </c>
      <c r="E20" s="218">
        <v>8071</v>
      </c>
      <c r="F20" s="226">
        <v>15.340277777777779</v>
      </c>
      <c r="G20" s="219">
        <f>'SEPT-2020- III'!G20+F20</f>
        <v>104.9673611111111</v>
      </c>
      <c r="H20" s="226">
        <v>392.19861111111112</v>
      </c>
      <c r="I20" s="226">
        <v>157.08402777777778</v>
      </c>
      <c r="J20" s="220">
        <f t="shared" si="3"/>
        <v>549.28263888888887</v>
      </c>
      <c r="K20" s="220">
        <f>'SEPT-2020- III'!K20+J20</f>
        <v>4201.6069444444447</v>
      </c>
      <c r="L20" s="15">
        <f t="shared" si="0"/>
        <v>564.6229166666667</v>
      </c>
      <c r="M20" s="15">
        <f t="shared" si="1"/>
        <v>4.1516390931372555</v>
      </c>
      <c r="N20" s="15">
        <f t="shared" si="4"/>
        <v>99.457144767069011</v>
      </c>
      <c r="O20" s="15">
        <f t="shared" si="5"/>
        <v>99.441983992857914</v>
      </c>
      <c r="P20" s="60">
        <f t="shared" si="6"/>
        <v>4306.5743055555558</v>
      </c>
      <c r="Q20" s="15">
        <f t="shared" si="2"/>
        <v>31.665987540849674</v>
      </c>
      <c r="R20" s="15">
        <f t="shared" si="7"/>
        <v>95.847557969200224</v>
      </c>
      <c r="S20" s="15">
        <f t="shared" si="8"/>
        <v>95.743818878918049</v>
      </c>
    </row>
    <row r="21" spans="1:21" s="124" customFormat="1" ht="27.75" customHeight="1" x14ac:dyDescent="0.25">
      <c r="A21" s="115"/>
      <c r="B21" s="116" t="s">
        <v>96</v>
      </c>
      <c r="C21" s="116">
        <f t="shared" ref="C21:J21" si="9">SUM(C8:C20)</f>
        <v>1706</v>
      </c>
      <c r="D21" s="116">
        <f t="shared" si="9"/>
        <v>1706</v>
      </c>
      <c r="E21" s="116">
        <f t="shared" si="9"/>
        <v>99052</v>
      </c>
      <c r="F21" s="146">
        <f t="shared" si="9"/>
        <v>194.33805555555557</v>
      </c>
      <c r="G21" s="150">
        <f t="shared" si="9"/>
        <v>1204.9915277777777</v>
      </c>
      <c r="H21" s="146">
        <f t="shared" si="9"/>
        <v>3687.9409722222222</v>
      </c>
      <c r="I21" s="146">
        <f t="shared" si="9"/>
        <v>1964.6237499999995</v>
      </c>
      <c r="J21" s="146">
        <f t="shared" si="9"/>
        <v>5652.5647222222224</v>
      </c>
      <c r="K21" s="147">
        <f>SUM(K8:K20)</f>
        <v>38570.955879629633</v>
      </c>
      <c r="L21" s="148">
        <f>SUM(L8:L20)</f>
        <v>5846.9027777777792</v>
      </c>
      <c r="M21" s="63">
        <f t="shared" si="1"/>
        <v>3.4272583691546186</v>
      </c>
      <c r="N21" s="63">
        <f>+((C21*24*31)-J21)/(C21*24*31)*100</f>
        <v>99.554658075686191</v>
      </c>
      <c r="O21" s="63">
        <f>+((C21*24*31)-L21)/(C21*24*31)*100</f>
        <v>99.539346993393195</v>
      </c>
      <c r="P21" s="65">
        <f>+G21+K21</f>
        <v>39775.94740740741</v>
      </c>
      <c r="Q21" s="63">
        <f t="shared" si="2"/>
        <v>23.315326733533066</v>
      </c>
      <c r="R21" s="63">
        <f>+((C21*24*31)-K21)/(C21*24*31)*100</f>
        <v>96.961155765890339</v>
      </c>
      <c r="S21" s="63">
        <f>+((C21*24*31)-(G21+K21))*100/(C21*24*31)</f>
        <v>96.86621952506276</v>
      </c>
    </row>
    <row r="22" spans="1:21" ht="110.25" customHeight="1" x14ac:dyDescent="0.25">
      <c r="A22" s="286" t="s">
        <v>108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</row>
    <row r="23" spans="1:21" ht="66" customHeight="1" x14ac:dyDescent="0.25">
      <c r="A23" s="287" t="s">
        <v>274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</row>
    <row r="29" spans="1:21" x14ac:dyDescent="0.25">
      <c r="N29" s="127" t="s">
        <v>207</v>
      </c>
    </row>
    <row r="32" spans="1:21" x14ac:dyDescent="0.25">
      <c r="N32" s="127">
        <v>169.04791666666657</v>
      </c>
      <c r="P32" s="127">
        <v>170.83819444444444</v>
      </c>
    </row>
    <row r="33" spans="14:16" x14ac:dyDescent="0.25">
      <c r="N33" s="127">
        <v>90.52847222222222</v>
      </c>
      <c r="P33" s="127">
        <v>53.361805555555542</v>
      </c>
    </row>
    <row r="34" spans="14:16" x14ac:dyDescent="0.25">
      <c r="N34" s="127">
        <v>307.64930555555566</v>
      </c>
      <c r="P34" s="127">
        <v>113.67847222222221</v>
      </c>
    </row>
    <row r="35" spans="14:16" x14ac:dyDescent="0.25">
      <c r="N35" s="127">
        <f>SUM(N32:N34)</f>
        <v>567.22569444444446</v>
      </c>
      <c r="P35" s="127">
        <f>SUM(P32:P34)</f>
        <v>337.87847222222217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8" orientation="landscape" r:id="rId1"/>
  <headerFooter alignWithMargins="0">
    <oddFooter>&amp;L&amp;F format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52"/>
  <sheetViews>
    <sheetView view="pageBreakPreview" topLeftCell="B1" zoomScale="60" workbookViewId="0">
      <selection activeCell="G21" sqref="G21"/>
    </sheetView>
  </sheetViews>
  <sheetFormatPr defaultRowHeight="15.75" x14ac:dyDescent="0.25"/>
  <cols>
    <col min="1" max="1" width="4.140625" style="126" customWidth="1"/>
    <col min="2" max="2" width="20.85546875" style="127" customWidth="1"/>
    <col min="3" max="3" width="12.42578125" style="127" customWidth="1"/>
    <col min="4" max="4" width="8.7109375" style="127" customWidth="1"/>
    <col min="5" max="5" width="11.85546875" style="128" customWidth="1"/>
    <col min="6" max="6" width="13.5703125" style="129" customWidth="1"/>
    <col min="7" max="7" width="13.28515625" style="130" customWidth="1"/>
    <col min="8" max="9" width="15.7109375" style="130" customWidth="1"/>
    <col min="10" max="10" width="15.140625" style="127" customWidth="1"/>
    <col min="11" max="11" width="12.85546875" style="127" customWidth="1"/>
    <col min="12" max="12" width="15" style="127" customWidth="1"/>
    <col min="13" max="13" width="14.5703125" style="127" customWidth="1"/>
    <col min="14" max="14" width="14.140625" style="127" customWidth="1"/>
    <col min="15" max="15" width="15.28515625" style="127" customWidth="1"/>
    <col min="16" max="16" width="16.7109375" style="127" customWidth="1"/>
    <col min="17" max="17" width="15.5703125" style="127" customWidth="1"/>
    <col min="18" max="18" width="13.5703125" style="127" customWidth="1"/>
    <col min="19" max="19" width="14.140625" style="127" customWidth="1"/>
    <col min="20" max="20" width="9.140625" style="127"/>
    <col min="21" max="21" width="15.28515625" style="127" customWidth="1"/>
    <col min="22" max="22" width="13.42578125" style="127" bestFit="1" customWidth="1"/>
    <col min="23" max="257" width="9.140625" style="127"/>
    <col min="258" max="258" width="5.42578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5.42578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5.42578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5.42578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5.42578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5.42578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5.42578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5.42578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5.42578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5.42578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5.42578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5.42578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5.42578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5.42578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5.42578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5.42578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5.42578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5.42578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5.42578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5.42578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5.42578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5.42578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5.42578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5.42578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5.42578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5.42578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5.42578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5.42578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5.42578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5.42578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5.42578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5.42578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5.42578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5.42578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5.42578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5.42578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5.42578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5.42578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5.42578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5.42578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5.42578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5.42578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5.42578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5.42578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5.42578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5.42578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5.42578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5.42578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5.42578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5.42578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5.42578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5.42578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5.42578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5.42578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5.42578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5.42578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5.42578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5.42578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5.42578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5.42578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5.42578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5.42578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5.42578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1" s="73" customFormat="1" ht="39" customHeight="1" x14ac:dyDescent="0.3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21" s="73" customFormat="1" ht="23.25" x14ac:dyDescent="0.35">
      <c r="A2" s="264" t="s">
        <v>49</v>
      </c>
      <c r="B2" s="264"/>
      <c r="C2" s="264"/>
      <c r="D2" s="74"/>
      <c r="E2" s="75"/>
      <c r="F2" s="76"/>
      <c r="G2" s="77"/>
      <c r="H2" s="77"/>
      <c r="I2" s="77"/>
      <c r="J2" s="74"/>
      <c r="K2" s="74"/>
      <c r="L2" s="74"/>
      <c r="M2" s="74"/>
      <c r="N2" s="74"/>
      <c r="O2" s="74"/>
      <c r="P2" s="74"/>
      <c r="Q2" s="265"/>
      <c r="R2" s="265"/>
      <c r="S2" s="74"/>
    </row>
    <row r="3" spans="1:21" s="73" customFormat="1" ht="66.75" customHeight="1" x14ac:dyDescent="0.5">
      <c r="A3" s="266" t="s">
        <v>117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21" s="78" customFormat="1" ht="31.5" customHeight="1" x14ac:dyDescent="0.25">
      <c r="A4" s="268" t="s">
        <v>50</v>
      </c>
      <c r="B4" s="268" t="s">
        <v>51</v>
      </c>
      <c r="C4" s="268" t="s">
        <v>3</v>
      </c>
      <c r="D4" s="271" t="s">
        <v>4</v>
      </c>
      <c r="E4" s="272" t="s">
        <v>118</v>
      </c>
      <c r="F4" s="275" t="s">
        <v>119</v>
      </c>
      <c r="G4" s="272" t="s">
        <v>52</v>
      </c>
      <c r="H4" s="271" t="s">
        <v>113</v>
      </c>
      <c r="I4" s="271"/>
      <c r="J4" s="271"/>
      <c r="K4" s="280" t="s">
        <v>120</v>
      </c>
      <c r="L4" s="271" t="s">
        <v>115</v>
      </c>
      <c r="M4" s="271"/>
      <c r="N4" s="271"/>
      <c r="O4" s="271"/>
      <c r="P4" s="271" t="s">
        <v>5</v>
      </c>
      <c r="Q4" s="271"/>
      <c r="R4" s="271"/>
      <c r="S4" s="271"/>
    </row>
    <row r="5" spans="1:21" s="78" customFormat="1" ht="41.25" customHeight="1" x14ac:dyDescent="0.25">
      <c r="A5" s="269"/>
      <c r="B5" s="269"/>
      <c r="C5" s="269"/>
      <c r="D5" s="271"/>
      <c r="E5" s="273"/>
      <c r="F5" s="276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1" s="78" customFormat="1" ht="73.5" customHeight="1" x14ac:dyDescent="0.25">
      <c r="A6" s="270"/>
      <c r="B6" s="270"/>
      <c r="C6" s="270"/>
      <c r="D6" s="271"/>
      <c r="E6" s="274"/>
      <c r="F6" s="277"/>
      <c r="G6" s="274"/>
      <c r="H6" s="79" t="s">
        <v>53</v>
      </c>
      <c r="I6" s="79" t="s">
        <v>14</v>
      </c>
      <c r="J6" s="80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1" s="84" customFormat="1" ht="19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3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1" s="91" customFormat="1" ht="27.75" customHeight="1" x14ac:dyDescent="0.25">
      <c r="A8" s="85">
        <v>1</v>
      </c>
      <c r="B8" s="85" t="s">
        <v>54</v>
      </c>
      <c r="C8" s="86">
        <v>3</v>
      </c>
      <c r="D8" s="86">
        <v>3</v>
      </c>
      <c r="E8" s="40">
        <v>275</v>
      </c>
      <c r="F8" s="87">
        <v>1.0416666666666666E-2</v>
      </c>
      <c r="G8" s="87">
        <v>1.0416666666666666E-2</v>
      </c>
      <c r="H8" s="87">
        <v>3.0243055555555554</v>
      </c>
      <c r="I8" s="87">
        <v>3.2395833333333335</v>
      </c>
      <c r="J8" s="88">
        <f>H8+I8</f>
        <v>6.2638888888888893</v>
      </c>
      <c r="K8" s="88">
        <f>J8</f>
        <v>6.2638888888888893</v>
      </c>
      <c r="L8" s="89">
        <f t="shared" ref="L8:L49" si="0">F8+J8</f>
        <v>6.2743055555555562</v>
      </c>
      <c r="M8" s="89">
        <f t="shared" ref="M8:M50" si="1">L8/C8</f>
        <v>2.0914351851851856</v>
      </c>
      <c r="N8" s="89">
        <f t="shared" ref="N8:N50" si="2">+((C8*24*30)-J8)/(C8*24*30)*100</f>
        <v>99.710005144032934</v>
      </c>
      <c r="O8" s="89">
        <f t="shared" ref="O8:O50" si="3">+((C8*24*30)-L8)/(C8*24*30)*100</f>
        <v>99.709522890946502</v>
      </c>
      <c r="P8" s="90">
        <f>+G8+K8</f>
        <v>6.2743055555555562</v>
      </c>
      <c r="Q8" s="89">
        <f t="shared" ref="Q8:Q50" si="4">P8/C8</f>
        <v>2.0914351851851856</v>
      </c>
      <c r="R8" s="89">
        <f t="shared" ref="R8:R50" si="5">+((C8*24*30)-K8)/(C8*24*30)*100</f>
        <v>99.710005144032934</v>
      </c>
      <c r="S8" s="89">
        <f t="shared" ref="S8:S50" si="6">+((C8*24*30)-(G8+K8))*100/(C8*24*30)</f>
        <v>99.709522890946502</v>
      </c>
    </row>
    <row r="9" spans="1:21" s="91" customFormat="1" ht="27.75" customHeight="1" x14ac:dyDescent="0.25">
      <c r="A9" s="85">
        <v>2</v>
      </c>
      <c r="B9" s="85" t="s">
        <v>55</v>
      </c>
      <c r="C9" s="86">
        <v>1</v>
      </c>
      <c r="D9" s="86">
        <v>1</v>
      </c>
      <c r="E9" s="40">
        <v>39</v>
      </c>
      <c r="F9" s="87">
        <v>9.4444444444444442E-2</v>
      </c>
      <c r="G9" s="87">
        <v>9.4444444444444442E-2</v>
      </c>
      <c r="H9" s="87">
        <v>0.64722222222222225</v>
      </c>
      <c r="I9" s="87">
        <v>0.97222222222222221</v>
      </c>
      <c r="J9" s="88">
        <f t="shared" ref="J9:J49" si="7">H9+I9</f>
        <v>1.6194444444444445</v>
      </c>
      <c r="K9" s="88">
        <f t="shared" ref="K9:K49" si="8">J9</f>
        <v>1.6194444444444445</v>
      </c>
      <c r="L9" s="89">
        <f t="shared" si="0"/>
        <v>1.713888888888889</v>
      </c>
      <c r="M9" s="89">
        <f t="shared" si="1"/>
        <v>1.713888888888889</v>
      </c>
      <c r="N9" s="89">
        <f t="shared" si="2"/>
        <v>99.775077160493836</v>
      </c>
      <c r="O9" s="89">
        <f t="shared" si="3"/>
        <v>99.761959876543216</v>
      </c>
      <c r="P9" s="90">
        <f t="shared" ref="P9:P49" si="9">+G9+K9</f>
        <v>1.713888888888889</v>
      </c>
      <c r="Q9" s="89">
        <f t="shared" si="4"/>
        <v>1.713888888888889</v>
      </c>
      <c r="R9" s="89">
        <f t="shared" si="5"/>
        <v>99.775077160493836</v>
      </c>
      <c r="S9" s="89">
        <f t="shared" si="6"/>
        <v>99.761959876543202</v>
      </c>
    </row>
    <row r="10" spans="1:21" s="91" customFormat="1" ht="27.75" customHeight="1" x14ac:dyDescent="0.3">
      <c r="A10" s="85">
        <v>3</v>
      </c>
      <c r="B10" s="85" t="s">
        <v>56</v>
      </c>
      <c r="C10" s="86">
        <v>2</v>
      </c>
      <c r="D10" s="86">
        <v>2</v>
      </c>
      <c r="E10" s="92">
        <v>158</v>
      </c>
      <c r="F10" s="93">
        <v>3.125E-2</v>
      </c>
      <c r="G10" s="87">
        <f t="shared" ref="G10:G49" si="10">F10</f>
        <v>3.125E-2</v>
      </c>
      <c r="H10" s="93">
        <v>1.1111111111111112</v>
      </c>
      <c r="I10" s="94">
        <v>2.5590277777777777</v>
      </c>
      <c r="J10" s="88">
        <f t="shared" si="7"/>
        <v>3.6701388888888888</v>
      </c>
      <c r="K10" s="88">
        <f t="shared" si="8"/>
        <v>3.6701388888888888</v>
      </c>
      <c r="L10" s="89">
        <f t="shared" si="0"/>
        <v>3.7013888888888888</v>
      </c>
      <c r="M10" s="89">
        <f t="shared" si="1"/>
        <v>1.8506944444444444</v>
      </c>
      <c r="N10" s="89">
        <f t="shared" si="2"/>
        <v>99.745129243827151</v>
      </c>
      <c r="O10" s="89">
        <f t="shared" si="3"/>
        <v>99.742959104938265</v>
      </c>
      <c r="P10" s="90">
        <f t="shared" si="9"/>
        <v>3.7013888888888888</v>
      </c>
      <c r="Q10" s="89">
        <f t="shared" si="4"/>
        <v>1.8506944444444444</v>
      </c>
      <c r="R10" s="89">
        <f t="shared" si="5"/>
        <v>99.745129243827151</v>
      </c>
      <c r="S10" s="89">
        <f t="shared" si="6"/>
        <v>99.742959104938265</v>
      </c>
    </row>
    <row r="11" spans="1:21" s="91" customFormat="1" ht="27.75" customHeight="1" x14ac:dyDescent="0.3">
      <c r="A11" s="85">
        <v>4</v>
      </c>
      <c r="B11" s="85" t="s">
        <v>57</v>
      </c>
      <c r="C11" s="86">
        <v>6</v>
      </c>
      <c r="D11" s="86">
        <v>6</v>
      </c>
      <c r="E11" s="92">
        <v>229</v>
      </c>
      <c r="F11" s="93">
        <v>3.6805555555555557E-2</v>
      </c>
      <c r="G11" s="87">
        <f t="shared" si="10"/>
        <v>3.6805555555555557E-2</v>
      </c>
      <c r="H11" s="93">
        <v>1.825</v>
      </c>
      <c r="I11" s="93">
        <v>1.5590277777777777</v>
      </c>
      <c r="J11" s="88">
        <f t="shared" si="7"/>
        <v>3.3840277777777779</v>
      </c>
      <c r="K11" s="88">
        <f t="shared" si="8"/>
        <v>3.3840277777777779</v>
      </c>
      <c r="L11" s="89">
        <f t="shared" si="0"/>
        <v>3.4208333333333334</v>
      </c>
      <c r="M11" s="89">
        <f t="shared" si="1"/>
        <v>0.57013888888888886</v>
      </c>
      <c r="N11" s="89">
        <f t="shared" si="2"/>
        <v>99.921666023662553</v>
      </c>
      <c r="O11" s="89">
        <f t="shared" si="3"/>
        <v>99.920814043209873</v>
      </c>
      <c r="P11" s="90">
        <f t="shared" si="9"/>
        <v>3.4208333333333334</v>
      </c>
      <c r="Q11" s="89">
        <f t="shared" si="4"/>
        <v>0.57013888888888886</v>
      </c>
      <c r="R11" s="89">
        <f t="shared" si="5"/>
        <v>99.921666023662553</v>
      </c>
      <c r="S11" s="89">
        <f t="shared" si="6"/>
        <v>99.920814043209873</v>
      </c>
    </row>
    <row r="12" spans="1:21" s="91" customFormat="1" ht="27.75" customHeight="1" x14ac:dyDescent="0.3">
      <c r="A12" s="85">
        <v>5</v>
      </c>
      <c r="B12" s="85" t="s">
        <v>58</v>
      </c>
      <c r="C12" s="86">
        <v>6</v>
      </c>
      <c r="D12" s="86">
        <v>6</v>
      </c>
      <c r="E12" s="92">
        <v>161</v>
      </c>
      <c r="F12" s="93">
        <v>2.7777777777777776E-2</v>
      </c>
      <c r="G12" s="87">
        <f t="shared" si="10"/>
        <v>2.7777777777777776E-2</v>
      </c>
      <c r="H12" s="93">
        <v>2.1631944444444442</v>
      </c>
      <c r="I12" s="93">
        <v>0.75</v>
      </c>
      <c r="J12" s="88">
        <f t="shared" si="7"/>
        <v>2.9131944444444442</v>
      </c>
      <c r="K12" s="88">
        <f t="shared" si="8"/>
        <v>2.9131944444444442</v>
      </c>
      <c r="L12" s="89">
        <f t="shared" si="0"/>
        <v>2.9409722222222219</v>
      </c>
      <c r="M12" s="89">
        <f t="shared" si="1"/>
        <v>0.49016203703703698</v>
      </c>
      <c r="N12" s="89">
        <f t="shared" si="2"/>
        <v>99.932564943415642</v>
      </c>
      <c r="O12" s="89">
        <f t="shared" si="3"/>
        <v>99.931921939300409</v>
      </c>
      <c r="P12" s="90">
        <f t="shared" si="9"/>
        <v>2.9409722222222219</v>
      </c>
      <c r="Q12" s="89">
        <f t="shared" si="4"/>
        <v>0.49016203703703698</v>
      </c>
      <c r="R12" s="89">
        <f t="shared" si="5"/>
        <v>99.932564943415642</v>
      </c>
      <c r="S12" s="89">
        <f t="shared" si="6"/>
        <v>99.931921939300409</v>
      </c>
    </row>
    <row r="13" spans="1:21" s="91" customFormat="1" ht="27.75" customHeight="1" x14ac:dyDescent="0.25">
      <c r="A13" s="85">
        <v>6</v>
      </c>
      <c r="B13" s="85" t="s">
        <v>59</v>
      </c>
      <c r="C13" s="40">
        <v>5</v>
      </c>
      <c r="D13" s="86">
        <v>5</v>
      </c>
      <c r="E13" s="95">
        <v>79</v>
      </c>
      <c r="F13" s="94">
        <v>5.9027777777777783E-2</v>
      </c>
      <c r="G13" s="87">
        <f t="shared" si="10"/>
        <v>5.9027777777777783E-2</v>
      </c>
      <c r="H13" s="94">
        <v>3.2916666666666665</v>
      </c>
      <c r="I13" s="94">
        <v>2.0347222222222223</v>
      </c>
      <c r="J13" s="88">
        <f t="shared" si="7"/>
        <v>5.3263888888888893</v>
      </c>
      <c r="K13" s="88">
        <f t="shared" si="8"/>
        <v>5.3263888888888893</v>
      </c>
      <c r="L13" s="89">
        <f t="shared" si="0"/>
        <v>5.385416666666667</v>
      </c>
      <c r="M13" s="89">
        <f t="shared" si="1"/>
        <v>1.0770833333333334</v>
      </c>
      <c r="N13" s="89">
        <f t="shared" si="2"/>
        <v>99.852044753086417</v>
      </c>
      <c r="O13" s="89">
        <f t="shared" si="3"/>
        <v>99.850405092592595</v>
      </c>
      <c r="P13" s="90">
        <f t="shared" si="9"/>
        <v>5.385416666666667</v>
      </c>
      <c r="Q13" s="89">
        <f t="shared" si="4"/>
        <v>1.0770833333333334</v>
      </c>
      <c r="R13" s="89">
        <f t="shared" si="5"/>
        <v>99.852044753086417</v>
      </c>
      <c r="S13" s="89">
        <f t="shared" si="6"/>
        <v>99.850405092592609</v>
      </c>
      <c r="U13" s="96"/>
    </row>
    <row r="14" spans="1:21" s="91" customFormat="1" ht="27.75" customHeight="1" x14ac:dyDescent="0.25">
      <c r="A14" s="85">
        <v>7</v>
      </c>
      <c r="B14" s="85" t="s">
        <v>60</v>
      </c>
      <c r="C14" s="40">
        <v>2</v>
      </c>
      <c r="D14" s="86">
        <v>2</v>
      </c>
      <c r="E14" s="95">
        <v>77</v>
      </c>
      <c r="F14" s="94">
        <v>5.9027777777777783E-2</v>
      </c>
      <c r="G14" s="87">
        <f t="shared" si="10"/>
        <v>5.9027777777777783E-2</v>
      </c>
      <c r="H14" s="94">
        <v>1.0513888888888889</v>
      </c>
      <c r="I14" s="94">
        <v>0.93333333333333324</v>
      </c>
      <c r="J14" s="88">
        <f t="shared" si="7"/>
        <v>1.9847222222222221</v>
      </c>
      <c r="K14" s="88">
        <f t="shared" si="8"/>
        <v>1.9847222222222221</v>
      </c>
      <c r="L14" s="89">
        <f t="shared" si="0"/>
        <v>2.0437499999999997</v>
      </c>
      <c r="M14" s="89">
        <f t="shared" si="1"/>
        <v>1.0218749999999999</v>
      </c>
      <c r="N14" s="89">
        <f t="shared" si="2"/>
        <v>99.862172067901227</v>
      </c>
      <c r="O14" s="89">
        <f t="shared" si="3"/>
        <v>99.858072916666657</v>
      </c>
      <c r="P14" s="90">
        <f t="shared" si="9"/>
        <v>2.0437499999999997</v>
      </c>
      <c r="Q14" s="89">
        <f t="shared" si="4"/>
        <v>1.0218749999999999</v>
      </c>
      <c r="R14" s="89">
        <f t="shared" si="5"/>
        <v>99.862172067901227</v>
      </c>
      <c r="S14" s="89">
        <f t="shared" si="6"/>
        <v>99.858072916666671</v>
      </c>
    </row>
    <row r="15" spans="1:21" s="91" customFormat="1" ht="27.75" customHeight="1" x14ac:dyDescent="0.25">
      <c r="A15" s="85">
        <v>8</v>
      </c>
      <c r="B15" s="85" t="s">
        <v>61</v>
      </c>
      <c r="C15" s="97">
        <v>2</v>
      </c>
      <c r="D15" s="97">
        <v>2</v>
      </c>
      <c r="E15" s="98">
        <v>58</v>
      </c>
      <c r="F15" s="94">
        <v>6.25E-2</v>
      </c>
      <c r="G15" s="87">
        <f t="shared" si="10"/>
        <v>6.25E-2</v>
      </c>
      <c r="H15" s="94">
        <v>1.3402777777777777</v>
      </c>
      <c r="I15" s="94">
        <v>2.0319444444444446</v>
      </c>
      <c r="J15" s="88">
        <f t="shared" si="7"/>
        <v>3.3722222222222222</v>
      </c>
      <c r="K15" s="88">
        <f t="shared" si="8"/>
        <v>3.3722222222222222</v>
      </c>
      <c r="L15" s="89">
        <f t="shared" si="0"/>
        <v>3.4347222222222222</v>
      </c>
      <c r="M15" s="89">
        <f t="shared" si="1"/>
        <v>1.7173611111111111</v>
      </c>
      <c r="N15" s="89">
        <f t="shared" si="2"/>
        <v>99.76581790123457</v>
      </c>
      <c r="O15" s="89">
        <f t="shared" si="3"/>
        <v>99.761477623456784</v>
      </c>
      <c r="P15" s="90">
        <f t="shared" si="9"/>
        <v>3.4347222222222222</v>
      </c>
      <c r="Q15" s="89">
        <f t="shared" si="4"/>
        <v>1.7173611111111111</v>
      </c>
      <c r="R15" s="89">
        <f t="shared" si="5"/>
        <v>99.76581790123457</v>
      </c>
      <c r="S15" s="89">
        <f t="shared" si="6"/>
        <v>99.761477623456798</v>
      </c>
    </row>
    <row r="16" spans="1:21" s="91" customFormat="1" ht="27.75" customHeight="1" x14ac:dyDescent="0.25">
      <c r="A16" s="85">
        <v>9</v>
      </c>
      <c r="B16" s="85" t="s">
        <v>62</v>
      </c>
      <c r="C16" s="86">
        <v>2</v>
      </c>
      <c r="D16" s="86">
        <v>2</v>
      </c>
      <c r="E16" s="95">
        <v>102</v>
      </c>
      <c r="F16" s="94">
        <v>4.1666666666666664E-2</v>
      </c>
      <c r="G16" s="87">
        <f t="shared" si="10"/>
        <v>4.1666666666666664E-2</v>
      </c>
      <c r="H16" s="94">
        <v>0.97916666666666663</v>
      </c>
      <c r="I16" s="94">
        <v>0.875</v>
      </c>
      <c r="J16" s="88">
        <f t="shared" si="7"/>
        <v>1.8541666666666665</v>
      </c>
      <c r="K16" s="88">
        <f t="shared" si="8"/>
        <v>1.8541666666666665</v>
      </c>
      <c r="L16" s="89">
        <f t="shared" si="0"/>
        <v>1.8958333333333333</v>
      </c>
      <c r="M16" s="89">
        <f t="shared" si="1"/>
        <v>0.94791666666666663</v>
      </c>
      <c r="N16" s="89">
        <f t="shared" si="2"/>
        <v>99.871238425925924</v>
      </c>
      <c r="O16" s="89">
        <f t="shared" si="3"/>
        <v>99.868344907407419</v>
      </c>
      <c r="P16" s="90">
        <f t="shared" si="9"/>
        <v>1.8958333333333333</v>
      </c>
      <c r="Q16" s="89">
        <f t="shared" si="4"/>
        <v>0.94791666666666663</v>
      </c>
      <c r="R16" s="89">
        <f t="shared" si="5"/>
        <v>99.871238425925924</v>
      </c>
      <c r="S16" s="89">
        <f t="shared" si="6"/>
        <v>99.868344907407419</v>
      </c>
    </row>
    <row r="17" spans="1:19" s="91" customFormat="1" ht="27.75" customHeight="1" x14ac:dyDescent="0.25">
      <c r="A17" s="85">
        <v>10</v>
      </c>
      <c r="B17" s="85" t="s">
        <v>63</v>
      </c>
      <c r="C17" s="99">
        <v>1</v>
      </c>
      <c r="D17" s="99">
        <v>1</v>
      </c>
      <c r="E17" s="98">
        <v>19</v>
      </c>
      <c r="F17" s="94">
        <v>8.3333333333333329E-2</v>
      </c>
      <c r="G17" s="87">
        <f t="shared" si="10"/>
        <v>8.3333333333333329E-2</v>
      </c>
      <c r="H17" s="94">
        <v>0.44097222222222227</v>
      </c>
      <c r="I17" s="94">
        <v>0.3923611111111111</v>
      </c>
      <c r="J17" s="88">
        <f t="shared" si="7"/>
        <v>0.83333333333333337</v>
      </c>
      <c r="K17" s="88">
        <f t="shared" si="8"/>
        <v>0.83333333333333337</v>
      </c>
      <c r="L17" s="89">
        <f t="shared" si="0"/>
        <v>0.91666666666666674</v>
      </c>
      <c r="M17" s="89">
        <f t="shared" si="1"/>
        <v>0.91666666666666674</v>
      </c>
      <c r="N17" s="89">
        <f t="shared" si="2"/>
        <v>99.884259259259252</v>
      </c>
      <c r="O17" s="89">
        <f t="shared" si="3"/>
        <v>99.87268518518519</v>
      </c>
      <c r="P17" s="90">
        <f t="shared" si="9"/>
        <v>0.91666666666666674</v>
      </c>
      <c r="Q17" s="89">
        <f t="shared" si="4"/>
        <v>0.91666666666666674</v>
      </c>
      <c r="R17" s="89">
        <f t="shared" si="5"/>
        <v>99.884259259259252</v>
      </c>
      <c r="S17" s="89">
        <f t="shared" si="6"/>
        <v>99.872685185185205</v>
      </c>
    </row>
    <row r="18" spans="1:19" s="91" customFormat="1" ht="27.75" customHeight="1" x14ac:dyDescent="0.25">
      <c r="A18" s="85">
        <v>11</v>
      </c>
      <c r="B18" s="85" t="s">
        <v>64</v>
      </c>
      <c r="C18" s="99">
        <v>1</v>
      </c>
      <c r="D18" s="99">
        <v>1</v>
      </c>
      <c r="E18" s="98">
        <v>15</v>
      </c>
      <c r="F18" s="94">
        <v>2.4305555555555556E-2</v>
      </c>
      <c r="G18" s="87">
        <f t="shared" si="10"/>
        <v>2.4305555555555556E-2</v>
      </c>
      <c r="H18" s="94">
        <v>0.41666666666666669</v>
      </c>
      <c r="I18" s="94">
        <v>0.58611111111111114</v>
      </c>
      <c r="J18" s="88">
        <f t="shared" si="7"/>
        <v>1.0027777777777778</v>
      </c>
      <c r="K18" s="88">
        <f t="shared" si="8"/>
        <v>1.0027777777777778</v>
      </c>
      <c r="L18" s="89">
        <f t="shared" si="0"/>
        <v>1.0270833333333333</v>
      </c>
      <c r="M18" s="89">
        <f t="shared" si="1"/>
        <v>1.0270833333333333</v>
      </c>
      <c r="N18" s="89">
        <f t="shared" si="2"/>
        <v>99.860725308641989</v>
      </c>
      <c r="O18" s="89">
        <f t="shared" si="3"/>
        <v>99.857349537037038</v>
      </c>
      <c r="P18" s="90">
        <f t="shared" si="9"/>
        <v>1.0270833333333333</v>
      </c>
      <c r="Q18" s="89">
        <f t="shared" si="4"/>
        <v>1.0270833333333333</v>
      </c>
      <c r="R18" s="89">
        <f t="shared" si="5"/>
        <v>99.860725308641989</v>
      </c>
      <c r="S18" s="89">
        <f t="shared" si="6"/>
        <v>99.857349537037038</v>
      </c>
    </row>
    <row r="19" spans="1:19" s="91" customFormat="1" ht="27.75" customHeight="1" x14ac:dyDescent="0.25">
      <c r="A19" s="85">
        <v>12</v>
      </c>
      <c r="B19" s="85" t="s">
        <v>65</v>
      </c>
      <c r="C19" s="99">
        <v>1</v>
      </c>
      <c r="D19" s="99">
        <v>1</v>
      </c>
      <c r="E19" s="98">
        <v>38</v>
      </c>
      <c r="F19" s="94">
        <v>0.1875</v>
      </c>
      <c r="G19" s="87">
        <f t="shared" si="10"/>
        <v>0.1875</v>
      </c>
      <c r="H19" s="94">
        <v>0.39930555555555558</v>
      </c>
      <c r="I19" s="94">
        <v>0.54166666666666663</v>
      </c>
      <c r="J19" s="88">
        <f t="shared" si="7"/>
        <v>0.94097222222222221</v>
      </c>
      <c r="K19" s="88">
        <f t="shared" si="8"/>
        <v>0.94097222222222221</v>
      </c>
      <c r="L19" s="89">
        <f t="shared" si="0"/>
        <v>1.1284722222222223</v>
      </c>
      <c r="M19" s="89">
        <f t="shared" si="1"/>
        <v>1.1284722222222223</v>
      </c>
      <c r="N19" s="89">
        <f t="shared" si="2"/>
        <v>99.869309413580254</v>
      </c>
      <c r="O19" s="89">
        <f t="shared" si="3"/>
        <v>99.843267746913583</v>
      </c>
      <c r="P19" s="90">
        <f t="shared" si="9"/>
        <v>1.1284722222222223</v>
      </c>
      <c r="Q19" s="89">
        <f t="shared" si="4"/>
        <v>1.1284722222222223</v>
      </c>
      <c r="R19" s="89">
        <f t="shared" si="5"/>
        <v>99.869309413580254</v>
      </c>
      <c r="S19" s="89">
        <f t="shared" si="6"/>
        <v>99.843267746913583</v>
      </c>
    </row>
    <row r="20" spans="1:19" s="91" customFormat="1" ht="27.75" customHeight="1" x14ac:dyDescent="0.25">
      <c r="A20" s="85">
        <v>13</v>
      </c>
      <c r="B20" s="85" t="s">
        <v>66</v>
      </c>
      <c r="C20" s="99">
        <v>1</v>
      </c>
      <c r="D20" s="99">
        <v>1</v>
      </c>
      <c r="E20" s="98">
        <v>32</v>
      </c>
      <c r="F20" s="94">
        <v>0.19097222222222221</v>
      </c>
      <c r="G20" s="87">
        <f t="shared" si="10"/>
        <v>0.19097222222222221</v>
      </c>
      <c r="H20" s="94">
        <v>0.80555555555555547</v>
      </c>
      <c r="I20" s="94">
        <v>0.64236111111111105</v>
      </c>
      <c r="J20" s="88">
        <f t="shared" si="7"/>
        <v>1.4479166666666665</v>
      </c>
      <c r="K20" s="88">
        <f t="shared" si="8"/>
        <v>1.4479166666666665</v>
      </c>
      <c r="L20" s="89">
        <f t="shared" si="0"/>
        <v>1.6388888888888888</v>
      </c>
      <c r="M20" s="89">
        <f t="shared" si="1"/>
        <v>1.6388888888888888</v>
      </c>
      <c r="N20" s="89">
        <f t="shared" si="2"/>
        <v>99.798900462962976</v>
      </c>
      <c r="O20" s="89">
        <f t="shared" si="3"/>
        <v>99.772376543209873</v>
      </c>
      <c r="P20" s="90">
        <f t="shared" si="9"/>
        <v>1.6388888888888888</v>
      </c>
      <c r="Q20" s="89">
        <f t="shared" si="4"/>
        <v>1.6388888888888888</v>
      </c>
      <c r="R20" s="89">
        <f t="shared" si="5"/>
        <v>99.798900462962976</v>
      </c>
      <c r="S20" s="89">
        <f t="shared" si="6"/>
        <v>99.772376543209873</v>
      </c>
    </row>
    <row r="21" spans="1:19" s="91" customFormat="1" ht="27.75" customHeight="1" x14ac:dyDescent="0.25">
      <c r="A21" s="85">
        <v>14</v>
      </c>
      <c r="B21" s="85" t="s">
        <v>67</v>
      </c>
      <c r="C21" s="99">
        <v>5</v>
      </c>
      <c r="D21" s="99">
        <v>5</v>
      </c>
      <c r="E21" s="98">
        <v>130</v>
      </c>
      <c r="F21" s="94">
        <v>0.27083333333333331</v>
      </c>
      <c r="G21" s="87">
        <f t="shared" si="10"/>
        <v>0.27083333333333331</v>
      </c>
      <c r="H21" s="94">
        <v>1.6944444444444444</v>
      </c>
      <c r="I21" s="94">
        <v>1.3194444444444444</v>
      </c>
      <c r="J21" s="88">
        <f t="shared" si="7"/>
        <v>3.0138888888888888</v>
      </c>
      <c r="K21" s="88">
        <f t="shared" si="8"/>
        <v>3.0138888888888888</v>
      </c>
      <c r="L21" s="89">
        <f t="shared" si="0"/>
        <v>3.2847222222222223</v>
      </c>
      <c r="M21" s="89">
        <f t="shared" si="1"/>
        <v>0.65694444444444444</v>
      </c>
      <c r="N21" s="89">
        <f t="shared" si="2"/>
        <v>99.916280864197532</v>
      </c>
      <c r="O21" s="89">
        <f t="shared" si="3"/>
        <v>99.908757716049379</v>
      </c>
      <c r="P21" s="90">
        <f t="shared" si="9"/>
        <v>3.2847222222222223</v>
      </c>
      <c r="Q21" s="89">
        <f t="shared" si="4"/>
        <v>0.65694444444444444</v>
      </c>
      <c r="R21" s="89">
        <f t="shared" si="5"/>
        <v>99.916280864197532</v>
      </c>
      <c r="S21" s="89">
        <f t="shared" si="6"/>
        <v>99.908757716049394</v>
      </c>
    </row>
    <row r="22" spans="1:19" s="91" customFormat="1" ht="27.75" customHeight="1" x14ac:dyDescent="0.3">
      <c r="A22" s="85">
        <v>15</v>
      </c>
      <c r="B22" s="85" t="s">
        <v>68</v>
      </c>
      <c r="C22" s="100">
        <v>1</v>
      </c>
      <c r="D22" s="86">
        <v>1</v>
      </c>
      <c r="E22" s="92">
        <v>50</v>
      </c>
      <c r="F22" s="93">
        <v>0.5</v>
      </c>
      <c r="G22" s="87">
        <f t="shared" si="10"/>
        <v>0.5</v>
      </c>
      <c r="H22" s="93">
        <v>0.90625</v>
      </c>
      <c r="I22" s="93">
        <v>0.26319444444444445</v>
      </c>
      <c r="J22" s="88">
        <f t="shared" si="7"/>
        <v>1.1694444444444445</v>
      </c>
      <c r="K22" s="88">
        <f t="shared" si="8"/>
        <v>1.1694444444444445</v>
      </c>
      <c r="L22" s="89">
        <f t="shared" si="0"/>
        <v>1.6694444444444445</v>
      </c>
      <c r="M22" s="89">
        <f t="shared" si="1"/>
        <v>1.6694444444444445</v>
      </c>
      <c r="N22" s="89">
        <f t="shared" si="2"/>
        <v>99.837577160493822</v>
      </c>
      <c r="O22" s="89">
        <f t="shared" si="3"/>
        <v>99.768132716049379</v>
      </c>
      <c r="P22" s="90">
        <f t="shared" si="9"/>
        <v>1.6694444444444445</v>
      </c>
      <c r="Q22" s="89">
        <f t="shared" si="4"/>
        <v>1.6694444444444445</v>
      </c>
      <c r="R22" s="89">
        <f t="shared" si="5"/>
        <v>99.837577160493822</v>
      </c>
      <c r="S22" s="89">
        <f t="shared" si="6"/>
        <v>99.768132716049365</v>
      </c>
    </row>
    <row r="23" spans="1:19" s="91" customFormat="1" ht="27.75" customHeight="1" x14ac:dyDescent="0.3">
      <c r="A23" s="85">
        <v>16</v>
      </c>
      <c r="B23" s="85" t="s">
        <v>69</v>
      </c>
      <c r="C23" s="100">
        <v>1</v>
      </c>
      <c r="D23" s="86">
        <v>1</v>
      </c>
      <c r="E23" s="92">
        <v>23</v>
      </c>
      <c r="F23" s="93">
        <v>0.5</v>
      </c>
      <c r="G23" s="87">
        <f t="shared" si="10"/>
        <v>0.5</v>
      </c>
      <c r="H23" s="93">
        <v>0.29166666666666669</v>
      </c>
      <c r="I23" s="93">
        <v>0.19444444444444445</v>
      </c>
      <c r="J23" s="88">
        <f t="shared" si="7"/>
        <v>0.48611111111111116</v>
      </c>
      <c r="K23" s="88">
        <f t="shared" si="8"/>
        <v>0.48611111111111116</v>
      </c>
      <c r="L23" s="89">
        <f t="shared" si="0"/>
        <v>0.98611111111111116</v>
      </c>
      <c r="M23" s="89">
        <f t="shared" si="1"/>
        <v>0.98611111111111116</v>
      </c>
      <c r="N23" s="89">
        <f t="shared" si="2"/>
        <v>99.932484567901241</v>
      </c>
      <c r="O23" s="89">
        <f t="shared" si="3"/>
        <v>99.863040123456798</v>
      </c>
      <c r="P23" s="90">
        <f t="shared" si="9"/>
        <v>0.98611111111111116</v>
      </c>
      <c r="Q23" s="89">
        <f t="shared" si="4"/>
        <v>0.98611111111111116</v>
      </c>
      <c r="R23" s="89">
        <f t="shared" si="5"/>
        <v>99.932484567901241</v>
      </c>
      <c r="S23" s="89">
        <f t="shared" si="6"/>
        <v>99.863040123456798</v>
      </c>
    </row>
    <row r="24" spans="1:19" s="91" customFormat="1" ht="27.75" customHeight="1" x14ac:dyDescent="0.3">
      <c r="A24" s="85">
        <v>17</v>
      </c>
      <c r="B24" s="85" t="s">
        <v>70</v>
      </c>
      <c r="C24" s="100">
        <v>2</v>
      </c>
      <c r="D24" s="86">
        <v>2</v>
      </c>
      <c r="E24" s="92">
        <v>52</v>
      </c>
      <c r="F24" s="93">
        <v>0.5</v>
      </c>
      <c r="G24" s="87">
        <f t="shared" si="10"/>
        <v>0.5</v>
      </c>
      <c r="H24" s="93">
        <v>1.4236111111111109</v>
      </c>
      <c r="I24" s="93">
        <v>0.32291666666666669</v>
      </c>
      <c r="J24" s="88">
        <f t="shared" si="7"/>
        <v>1.7465277777777777</v>
      </c>
      <c r="K24" s="88">
        <f t="shared" si="8"/>
        <v>1.7465277777777777</v>
      </c>
      <c r="L24" s="89">
        <f t="shared" si="0"/>
        <v>2.2465277777777777</v>
      </c>
      <c r="M24" s="89">
        <f t="shared" si="1"/>
        <v>1.1232638888888888</v>
      </c>
      <c r="N24" s="89">
        <f t="shared" si="2"/>
        <v>99.87871334876543</v>
      </c>
      <c r="O24" s="89">
        <f t="shared" si="3"/>
        <v>99.843991126543202</v>
      </c>
      <c r="P24" s="90">
        <f t="shared" si="9"/>
        <v>2.2465277777777777</v>
      </c>
      <c r="Q24" s="89">
        <f t="shared" si="4"/>
        <v>1.1232638888888888</v>
      </c>
      <c r="R24" s="89">
        <f t="shared" si="5"/>
        <v>99.87871334876543</v>
      </c>
      <c r="S24" s="89">
        <f t="shared" si="6"/>
        <v>99.843991126543202</v>
      </c>
    </row>
    <row r="25" spans="1:19" s="91" customFormat="1" ht="27.75" customHeight="1" x14ac:dyDescent="0.25">
      <c r="A25" s="85">
        <v>18</v>
      </c>
      <c r="B25" s="85" t="s">
        <v>71</v>
      </c>
      <c r="C25" s="31">
        <v>4</v>
      </c>
      <c r="D25" s="86">
        <v>4</v>
      </c>
      <c r="E25" s="101">
        <v>45</v>
      </c>
      <c r="F25" s="102">
        <v>3.6944444444444446E-2</v>
      </c>
      <c r="G25" s="87">
        <f t="shared" si="10"/>
        <v>3.6944444444444446E-2</v>
      </c>
      <c r="H25" s="102">
        <v>7.8611111111111118E-2</v>
      </c>
      <c r="I25" s="102">
        <v>0.16333333333333333</v>
      </c>
      <c r="J25" s="88">
        <f t="shared" si="7"/>
        <v>0.24194444444444446</v>
      </c>
      <c r="K25" s="88">
        <f t="shared" si="8"/>
        <v>0.24194444444444446</v>
      </c>
      <c r="L25" s="89">
        <f t="shared" si="0"/>
        <v>0.27888888888888891</v>
      </c>
      <c r="M25" s="89">
        <f t="shared" si="1"/>
        <v>6.9722222222222227E-2</v>
      </c>
      <c r="N25" s="89">
        <f t="shared" si="2"/>
        <v>99.991599151234567</v>
      </c>
      <c r="O25" s="89">
        <f t="shared" si="3"/>
        <v>99.990316358024685</v>
      </c>
      <c r="P25" s="90">
        <f t="shared" si="9"/>
        <v>0.27888888888888891</v>
      </c>
      <c r="Q25" s="89">
        <f t="shared" si="4"/>
        <v>6.9722222222222227E-2</v>
      </c>
      <c r="R25" s="89">
        <f t="shared" si="5"/>
        <v>99.991599151234567</v>
      </c>
      <c r="S25" s="89">
        <f t="shared" si="6"/>
        <v>99.9903163580247</v>
      </c>
    </row>
    <row r="26" spans="1:19" s="91" customFormat="1" ht="27.75" customHeight="1" x14ac:dyDescent="0.25">
      <c r="A26" s="85">
        <v>19</v>
      </c>
      <c r="B26" s="85" t="s">
        <v>72</v>
      </c>
      <c r="C26" s="40">
        <v>2</v>
      </c>
      <c r="D26" s="86">
        <v>2</v>
      </c>
      <c r="E26" s="101">
        <v>25</v>
      </c>
      <c r="F26" s="102">
        <v>2.6944444444444441E-2</v>
      </c>
      <c r="G26" s="87">
        <f t="shared" si="10"/>
        <v>2.6944444444444441E-2</v>
      </c>
      <c r="H26" s="102">
        <v>3.7777777777777778E-2</v>
      </c>
      <c r="I26" s="102">
        <v>8.1666666666666665E-2</v>
      </c>
      <c r="J26" s="88">
        <f t="shared" si="7"/>
        <v>0.11944444444444444</v>
      </c>
      <c r="K26" s="88">
        <f t="shared" si="8"/>
        <v>0.11944444444444444</v>
      </c>
      <c r="L26" s="89">
        <f t="shared" si="0"/>
        <v>0.14638888888888887</v>
      </c>
      <c r="M26" s="89">
        <f t="shared" si="1"/>
        <v>7.3194444444444437E-2</v>
      </c>
      <c r="N26" s="89">
        <f t="shared" si="2"/>
        <v>99.991705246913583</v>
      </c>
      <c r="O26" s="89">
        <f t="shared" si="3"/>
        <v>99.989834104938268</v>
      </c>
      <c r="P26" s="90">
        <f t="shared" si="9"/>
        <v>0.14638888888888887</v>
      </c>
      <c r="Q26" s="89">
        <f t="shared" si="4"/>
        <v>7.3194444444444437E-2</v>
      </c>
      <c r="R26" s="89">
        <f t="shared" si="5"/>
        <v>99.991705246913583</v>
      </c>
      <c r="S26" s="89">
        <f t="shared" si="6"/>
        <v>99.989834104938282</v>
      </c>
    </row>
    <row r="27" spans="1:19" s="91" customFormat="1" ht="27.75" customHeight="1" x14ac:dyDescent="0.25">
      <c r="A27" s="85">
        <v>19</v>
      </c>
      <c r="B27" s="85" t="s">
        <v>73</v>
      </c>
      <c r="C27" s="31">
        <v>6</v>
      </c>
      <c r="D27" s="86">
        <v>6</v>
      </c>
      <c r="E27" s="95">
        <v>52</v>
      </c>
      <c r="F27" s="102">
        <v>9.1666666666666674E-2</v>
      </c>
      <c r="G27" s="87">
        <f t="shared" si="10"/>
        <v>9.1666666666666674E-2</v>
      </c>
      <c r="H27" s="102">
        <v>0.10555555555555556</v>
      </c>
      <c r="I27" s="102">
        <v>0.14166666666666666</v>
      </c>
      <c r="J27" s="88">
        <f t="shared" si="7"/>
        <v>0.24722222222222223</v>
      </c>
      <c r="K27" s="88">
        <f t="shared" si="8"/>
        <v>0.24722222222222223</v>
      </c>
      <c r="L27" s="89">
        <f t="shared" si="0"/>
        <v>0.33888888888888891</v>
      </c>
      <c r="M27" s="89">
        <f t="shared" si="1"/>
        <v>5.6481481481481487E-2</v>
      </c>
      <c r="N27" s="89">
        <f t="shared" si="2"/>
        <v>99.994277263374485</v>
      </c>
      <c r="O27" s="89">
        <f t="shared" si="3"/>
        <v>99.992155349794245</v>
      </c>
      <c r="P27" s="90">
        <f t="shared" si="9"/>
        <v>0.33888888888888891</v>
      </c>
      <c r="Q27" s="89">
        <f t="shared" si="4"/>
        <v>5.6481481481481487E-2</v>
      </c>
      <c r="R27" s="89">
        <f t="shared" si="5"/>
        <v>99.994277263374485</v>
      </c>
      <c r="S27" s="89">
        <f t="shared" si="6"/>
        <v>99.992155349794245</v>
      </c>
    </row>
    <row r="28" spans="1:19" s="91" customFormat="1" ht="27.75" customHeight="1" x14ac:dyDescent="0.25">
      <c r="A28" s="85">
        <v>20</v>
      </c>
      <c r="B28" s="85" t="s">
        <v>74</v>
      </c>
      <c r="C28" s="31">
        <v>5</v>
      </c>
      <c r="D28" s="31">
        <v>5</v>
      </c>
      <c r="E28" s="40">
        <v>287</v>
      </c>
      <c r="F28" s="103">
        <v>3.3333333333333333E-2</v>
      </c>
      <c r="G28" s="87">
        <f t="shared" si="10"/>
        <v>3.3333333333333333E-2</v>
      </c>
      <c r="H28" s="103">
        <v>1.1381944444444445</v>
      </c>
      <c r="I28" s="103">
        <v>2.6902777777777778</v>
      </c>
      <c r="J28" s="88">
        <f t="shared" si="7"/>
        <v>3.8284722222222225</v>
      </c>
      <c r="K28" s="88">
        <f t="shared" si="8"/>
        <v>3.8284722222222225</v>
      </c>
      <c r="L28" s="89">
        <f t="shared" si="0"/>
        <v>3.8618055555555557</v>
      </c>
      <c r="M28" s="89">
        <f t="shared" si="1"/>
        <v>0.77236111111111116</v>
      </c>
      <c r="N28" s="89">
        <f t="shared" si="2"/>
        <v>99.893653549382705</v>
      </c>
      <c r="O28" s="89">
        <f t="shared" si="3"/>
        <v>99.892727623456793</v>
      </c>
      <c r="P28" s="90">
        <f t="shared" si="9"/>
        <v>3.8618055555555557</v>
      </c>
      <c r="Q28" s="89">
        <f t="shared" si="4"/>
        <v>0.77236111111111116</v>
      </c>
      <c r="R28" s="89">
        <f t="shared" si="5"/>
        <v>99.893653549382705</v>
      </c>
      <c r="S28" s="89">
        <f t="shared" si="6"/>
        <v>99.892727623456793</v>
      </c>
    </row>
    <row r="29" spans="1:19" s="91" customFormat="1" ht="27.75" customHeight="1" x14ac:dyDescent="0.25">
      <c r="A29" s="85">
        <v>21</v>
      </c>
      <c r="B29" s="85" t="s">
        <v>75</v>
      </c>
      <c r="C29" s="31">
        <v>2</v>
      </c>
      <c r="D29" s="32">
        <v>2</v>
      </c>
      <c r="E29" s="41">
        <v>176</v>
      </c>
      <c r="F29" s="104">
        <v>9.7916666666666666E-2</v>
      </c>
      <c r="G29" s="87">
        <f t="shared" si="10"/>
        <v>9.7916666666666666E-2</v>
      </c>
      <c r="H29" s="104">
        <v>0.17708333333333334</v>
      </c>
      <c r="I29" s="104">
        <v>2.0680555555555555</v>
      </c>
      <c r="J29" s="88">
        <f t="shared" si="7"/>
        <v>2.245138888888889</v>
      </c>
      <c r="K29" s="88">
        <f t="shared" si="8"/>
        <v>2.245138888888889</v>
      </c>
      <c r="L29" s="89">
        <f t="shared" si="0"/>
        <v>2.3430555555555559</v>
      </c>
      <c r="M29" s="89">
        <f t="shared" si="1"/>
        <v>1.1715277777777779</v>
      </c>
      <c r="N29" s="89">
        <f t="shared" si="2"/>
        <v>99.844087577160494</v>
      </c>
      <c r="O29" s="89">
        <f t="shared" si="3"/>
        <v>99.837287808641975</v>
      </c>
      <c r="P29" s="90">
        <f t="shared" si="9"/>
        <v>2.3430555555555559</v>
      </c>
      <c r="Q29" s="89">
        <f t="shared" si="4"/>
        <v>1.1715277777777779</v>
      </c>
      <c r="R29" s="89">
        <f t="shared" si="5"/>
        <v>99.844087577160494</v>
      </c>
      <c r="S29" s="89">
        <f t="shared" si="6"/>
        <v>99.837287808641975</v>
      </c>
    </row>
    <row r="30" spans="1:19" s="91" customFormat="1" ht="27.75" customHeight="1" x14ac:dyDescent="0.25">
      <c r="A30" s="85">
        <v>22</v>
      </c>
      <c r="B30" s="85" t="s">
        <v>76</v>
      </c>
      <c r="C30" s="86">
        <v>1</v>
      </c>
      <c r="D30" s="32">
        <v>1</v>
      </c>
      <c r="E30" s="41">
        <v>58</v>
      </c>
      <c r="F30" s="104">
        <v>0</v>
      </c>
      <c r="G30" s="87">
        <f t="shared" si="10"/>
        <v>0</v>
      </c>
      <c r="H30" s="104">
        <v>0.2298611111111111</v>
      </c>
      <c r="I30" s="104">
        <v>0.36041666666666666</v>
      </c>
      <c r="J30" s="88">
        <f t="shared" si="7"/>
        <v>0.59027777777777779</v>
      </c>
      <c r="K30" s="88">
        <f t="shared" si="8"/>
        <v>0.59027777777777779</v>
      </c>
      <c r="L30" s="89">
        <f t="shared" si="0"/>
        <v>0.59027777777777779</v>
      </c>
      <c r="M30" s="89">
        <f t="shared" si="1"/>
        <v>0.59027777777777779</v>
      </c>
      <c r="N30" s="89">
        <f t="shared" si="2"/>
        <v>99.918016975308632</v>
      </c>
      <c r="O30" s="89">
        <f t="shared" si="3"/>
        <v>99.918016975308632</v>
      </c>
      <c r="P30" s="90">
        <f t="shared" si="9"/>
        <v>0.59027777777777779</v>
      </c>
      <c r="Q30" s="89">
        <f t="shared" si="4"/>
        <v>0.59027777777777779</v>
      </c>
      <c r="R30" s="89">
        <f t="shared" si="5"/>
        <v>99.918016975308632</v>
      </c>
      <c r="S30" s="89">
        <f t="shared" si="6"/>
        <v>99.918016975308632</v>
      </c>
    </row>
    <row r="31" spans="1:19" s="91" customFormat="1" ht="27.75" customHeight="1" x14ac:dyDescent="0.25">
      <c r="A31" s="85">
        <v>23</v>
      </c>
      <c r="B31" s="85" t="s">
        <v>77</v>
      </c>
      <c r="C31" s="86">
        <v>2</v>
      </c>
      <c r="D31" s="32">
        <v>2</v>
      </c>
      <c r="E31" s="41">
        <v>113</v>
      </c>
      <c r="F31" s="104">
        <v>7.6388888888888895E-2</v>
      </c>
      <c r="G31" s="87">
        <f t="shared" si="10"/>
        <v>7.6388888888888895E-2</v>
      </c>
      <c r="H31" s="104">
        <v>1.3333333333333333</v>
      </c>
      <c r="I31" s="104">
        <v>0.71180555555555547</v>
      </c>
      <c r="J31" s="88">
        <f t="shared" si="7"/>
        <v>2.0451388888888888</v>
      </c>
      <c r="K31" s="88">
        <f t="shared" si="8"/>
        <v>2.0451388888888888</v>
      </c>
      <c r="L31" s="89">
        <f t="shared" si="0"/>
        <v>2.1215277777777777</v>
      </c>
      <c r="M31" s="89">
        <f t="shared" si="1"/>
        <v>1.0607638888888888</v>
      </c>
      <c r="N31" s="89">
        <f t="shared" si="2"/>
        <v>99.857976466049379</v>
      </c>
      <c r="O31" s="89">
        <f t="shared" si="3"/>
        <v>99.852671682098759</v>
      </c>
      <c r="P31" s="90">
        <f t="shared" si="9"/>
        <v>2.1215277777777777</v>
      </c>
      <c r="Q31" s="89">
        <f t="shared" si="4"/>
        <v>1.0607638888888888</v>
      </c>
      <c r="R31" s="89">
        <f t="shared" si="5"/>
        <v>99.857976466049379</v>
      </c>
      <c r="S31" s="89">
        <f t="shared" si="6"/>
        <v>99.852671682098759</v>
      </c>
    </row>
    <row r="32" spans="1:19" s="91" customFormat="1" ht="27.75" customHeight="1" x14ac:dyDescent="0.25">
      <c r="A32" s="85">
        <v>24</v>
      </c>
      <c r="B32" s="85" t="s">
        <v>78</v>
      </c>
      <c r="C32" s="86">
        <v>1</v>
      </c>
      <c r="D32" s="40">
        <v>1</v>
      </c>
      <c r="E32" s="40">
        <v>149</v>
      </c>
      <c r="F32" s="103">
        <v>7.9861111111111105E-2</v>
      </c>
      <c r="G32" s="87">
        <f t="shared" si="10"/>
        <v>7.9861111111111105E-2</v>
      </c>
      <c r="H32" s="103">
        <v>0.89861111111111114</v>
      </c>
      <c r="I32" s="103">
        <v>0.52222222222222225</v>
      </c>
      <c r="J32" s="88">
        <f t="shared" si="7"/>
        <v>1.4208333333333334</v>
      </c>
      <c r="K32" s="88">
        <f t="shared" si="8"/>
        <v>1.4208333333333334</v>
      </c>
      <c r="L32" s="89">
        <f t="shared" si="0"/>
        <v>1.5006944444444446</v>
      </c>
      <c r="M32" s="89">
        <f t="shared" si="1"/>
        <v>1.5006944444444446</v>
      </c>
      <c r="N32" s="89">
        <f t="shared" si="2"/>
        <v>99.802662037037038</v>
      </c>
      <c r="O32" s="89">
        <f t="shared" si="3"/>
        <v>99.791570216049379</v>
      </c>
      <c r="P32" s="90">
        <f t="shared" si="9"/>
        <v>1.5006944444444446</v>
      </c>
      <c r="Q32" s="89">
        <f t="shared" si="4"/>
        <v>1.5006944444444446</v>
      </c>
      <c r="R32" s="89">
        <f t="shared" si="5"/>
        <v>99.802662037037038</v>
      </c>
      <c r="S32" s="89">
        <f t="shared" si="6"/>
        <v>99.791570216049394</v>
      </c>
    </row>
    <row r="33" spans="1:19" s="91" customFormat="1" ht="27.75" customHeight="1" x14ac:dyDescent="0.25">
      <c r="A33" s="85">
        <v>25</v>
      </c>
      <c r="B33" s="85" t="s">
        <v>79</v>
      </c>
      <c r="C33" s="86">
        <v>4</v>
      </c>
      <c r="D33" s="86">
        <v>4</v>
      </c>
      <c r="E33" s="95">
        <v>260</v>
      </c>
      <c r="F33" s="105">
        <v>0.2673611111111111</v>
      </c>
      <c r="G33" s="87">
        <f t="shared" si="10"/>
        <v>0.2673611111111111</v>
      </c>
      <c r="H33" s="105">
        <v>3.1666666666666665</v>
      </c>
      <c r="I33" s="105">
        <v>1.6423611111111109</v>
      </c>
      <c r="J33" s="88">
        <f t="shared" si="7"/>
        <v>4.8090277777777777</v>
      </c>
      <c r="K33" s="88">
        <f t="shared" si="8"/>
        <v>4.8090277777777777</v>
      </c>
      <c r="L33" s="89">
        <f t="shared" si="0"/>
        <v>5.0763888888888884</v>
      </c>
      <c r="M33" s="89">
        <f t="shared" si="1"/>
        <v>1.2690972222222221</v>
      </c>
      <c r="N33" s="89">
        <f t="shared" si="2"/>
        <v>99.833019868827151</v>
      </c>
      <c r="O33" s="89">
        <f t="shared" si="3"/>
        <v>99.823736496913583</v>
      </c>
      <c r="P33" s="90">
        <f t="shared" si="9"/>
        <v>5.0763888888888884</v>
      </c>
      <c r="Q33" s="89">
        <f t="shared" si="4"/>
        <v>1.2690972222222221</v>
      </c>
      <c r="R33" s="89">
        <f t="shared" si="5"/>
        <v>99.833019868827151</v>
      </c>
      <c r="S33" s="89">
        <f t="shared" si="6"/>
        <v>99.823736496913583</v>
      </c>
    </row>
    <row r="34" spans="1:19" s="91" customFormat="1" ht="27.75" customHeight="1" x14ac:dyDescent="0.25">
      <c r="A34" s="85">
        <v>26</v>
      </c>
      <c r="B34" s="85" t="s">
        <v>80</v>
      </c>
      <c r="C34" s="86">
        <v>3</v>
      </c>
      <c r="D34" s="86">
        <v>3</v>
      </c>
      <c r="E34" s="95">
        <v>298</v>
      </c>
      <c r="F34" s="105">
        <v>0</v>
      </c>
      <c r="G34" s="87">
        <f t="shared" si="10"/>
        <v>0</v>
      </c>
      <c r="H34" s="105">
        <v>3.932638888888889</v>
      </c>
      <c r="I34" s="105">
        <v>2.8027777777777776</v>
      </c>
      <c r="J34" s="88">
        <f t="shared" si="7"/>
        <v>6.7354166666666666</v>
      </c>
      <c r="K34" s="88">
        <f t="shared" si="8"/>
        <v>6.7354166666666666</v>
      </c>
      <c r="L34" s="89">
        <f t="shared" si="0"/>
        <v>6.7354166666666666</v>
      </c>
      <c r="M34" s="89">
        <f t="shared" si="1"/>
        <v>2.245138888888889</v>
      </c>
      <c r="N34" s="89">
        <f t="shared" si="2"/>
        <v>99.688175154320973</v>
      </c>
      <c r="O34" s="89">
        <f t="shared" si="3"/>
        <v>99.688175154320973</v>
      </c>
      <c r="P34" s="90">
        <f t="shared" si="9"/>
        <v>6.7354166666666666</v>
      </c>
      <c r="Q34" s="89">
        <f t="shared" si="4"/>
        <v>2.245138888888889</v>
      </c>
      <c r="R34" s="89">
        <f t="shared" si="5"/>
        <v>99.688175154320973</v>
      </c>
      <c r="S34" s="89">
        <f t="shared" si="6"/>
        <v>99.688175154320973</v>
      </c>
    </row>
    <row r="35" spans="1:19" s="91" customFormat="1" ht="27.75" customHeight="1" x14ac:dyDescent="0.25">
      <c r="A35" s="85">
        <v>27</v>
      </c>
      <c r="B35" s="106" t="s">
        <v>81</v>
      </c>
      <c r="C35" s="31">
        <v>3</v>
      </c>
      <c r="D35" s="107">
        <v>3</v>
      </c>
      <c r="E35" s="108">
        <v>153</v>
      </c>
      <c r="F35" s="109">
        <v>0</v>
      </c>
      <c r="G35" s="87">
        <f t="shared" si="10"/>
        <v>0</v>
      </c>
      <c r="H35" s="94">
        <v>0.67708333333333337</v>
      </c>
      <c r="I35" s="94">
        <v>2.4756944444444442</v>
      </c>
      <c r="J35" s="88">
        <f t="shared" si="7"/>
        <v>3.1527777777777777</v>
      </c>
      <c r="K35" s="88">
        <f t="shared" si="8"/>
        <v>3.1527777777777777</v>
      </c>
      <c r="L35" s="89">
        <f t="shared" si="0"/>
        <v>3.1527777777777777</v>
      </c>
      <c r="M35" s="89">
        <f t="shared" si="1"/>
        <v>1.0509259259259258</v>
      </c>
      <c r="N35" s="89">
        <f t="shared" si="2"/>
        <v>99.854038065843625</v>
      </c>
      <c r="O35" s="89">
        <f t="shared" si="3"/>
        <v>99.854038065843625</v>
      </c>
      <c r="P35" s="90">
        <f t="shared" si="9"/>
        <v>3.1527777777777777</v>
      </c>
      <c r="Q35" s="89">
        <f t="shared" si="4"/>
        <v>1.0509259259259258</v>
      </c>
      <c r="R35" s="89">
        <f t="shared" si="5"/>
        <v>99.854038065843625</v>
      </c>
      <c r="S35" s="89">
        <f t="shared" si="6"/>
        <v>99.854038065843625</v>
      </c>
    </row>
    <row r="36" spans="1:19" s="91" customFormat="1" ht="27.75" customHeight="1" x14ac:dyDescent="0.25">
      <c r="A36" s="85">
        <v>28</v>
      </c>
      <c r="B36" s="85" t="s">
        <v>82</v>
      </c>
      <c r="C36" s="31">
        <v>2</v>
      </c>
      <c r="D36" s="86">
        <v>2</v>
      </c>
      <c r="E36" s="95">
        <v>139</v>
      </c>
      <c r="F36" s="94">
        <v>0</v>
      </c>
      <c r="G36" s="87">
        <f t="shared" si="10"/>
        <v>0</v>
      </c>
      <c r="H36" s="94">
        <v>1.9336805555555554</v>
      </c>
      <c r="I36" s="94">
        <v>1.0208333333333333</v>
      </c>
      <c r="J36" s="88">
        <f t="shared" si="7"/>
        <v>2.9545138888888887</v>
      </c>
      <c r="K36" s="88">
        <f t="shared" si="8"/>
        <v>2.9545138888888887</v>
      </c>
      <c r="L36" s="89">
        <f t="shared" si="0"/>
        <v>2.9545138888888887</v>
      </c>
      <c r="M36" s="89">
        <f t="shared" si="1"/>
        <v>1.4772569444444443</v>
      </c>
      <c r="N36" s="89">
        <f t="shared" si="2"/>
        <v>99.794825424382722</v>
      </c>
      <c r="O36" s="89">
        <f t="shared" si="3"/>
        <v>99.794825424382722</v>
      </c>
      <c r="P36" s="90">
        <f t="shared" si="9"/>
        <v>2.9545138888888887</v>
      </c>
      <c r="Q36" s="89">
        <f t="shared" si="4"/>
        <v>1.4772569444444443</v>
      </c>
      <c r="R36" s="89">
        <f t="shared" si="5"/>
        <v>99.794825424382722</v>
      </c>
      <c r="S36" s="89">
        <f t="shared" si="6"/>
        <v>99.794825424382722</v>
      </c>
    </row>
    <row r="37" spans="1:19" s="91" customFormat="1" ht="27.75" customHeight="1" x14ac:dyDescent="0.25">
      <c r="A37" s="85">
        <v>29</v>
      </c>
      <c r="B37" s="85" t="s">
        <v>83</v>
      </c>
      <c r="C37" s="86">
        <v>5</v>
      </c>
      <c r="D37" s="86">
        <v>5</v>
      </c>
      <c r="E37" s="95">
        <v>284</v>
      </c>
      <c r="F37" s="94">
        <v>0.12152777777777778</v>
      </c>
      <c r="G37" s="87">
        <f t="shared" si="10"/>
        <v>0.12152777777777778</v>
      </c>
      <c r="H37" s="94">
        <v>5.1499999999999995</v>
      </c>
      <c r="I37" s="94">
        <v>0.88194444444444453</v>
      </c>
      <c r="J37" s="88">
        <f t="shared" si="7"/>
        <v>6.0319444444444441</v>
      </c>
      <c r="K37" s="88">
        <f t="shared" si="8"/>
        <v>6.0319444444444441</v>
      </c>
      <c r="L37" s="89">
        <f t="shared" si="0"/>
        <v>6.1534722222222218</v>
      </c>
      <c r="M37" s="89">
        <f t="shared" si="1"/>
        <v>1.2306944444444443</v>
      </c>
      <c r="N37" s="89">
        <f t="shared" si="2"/>
        <v>99.83244598765431</v>
      </c>
      <c r="O37" s="89">
        <f t="shared" si="3"/>
        <v>99.829070216049388</v>
      </c>
      <c r="P37" s="90">
        <f t="shared" si="9"/>
        <v>6.1534722222222218</v>
      </c>
      <c r="Q37" s="89">
        <f t="shared" si="4"/>
        <v>1.2306944444444443</v>
      </c>
      <c r="R37" s="89">
        <f t="shared" si="5"/>
        <v>99.83244598765431</v>
      </c>
      <c r="S37" s="89">
        <f t="shared" si="6"/>
        <v>99.829070216049374</v>
      </c>
    </row>
    <row r="38" spans="1:19" s="91" customFormat="1" ht="27.75" customHeight="1" x14ac:dyDescent="0.25">
      <c r="A38" s="85">
        <v>30</v>
      </c>
      <c r="B38" s="85" t="s">
        <v>84</v>
      </c>
      <c r="C38" s="95">
        <v>10</v>
      </c>
      <c r="D38" s="86">
        <v>10</v>
      </c>
      <c r="E38" s="95">
        <v>345</v>
      </c>
      <c r="F38" s="94">
        <v>0</v>
      </c>
      <c r="G38" s="87">
        <f t="shared" si="10"/>
        <v>0</v>
      </c>
      <c r="H38" s="94">
        <v>2.4812499999999997</v>
      </c>
      <c r="I38" s="94">
        <v>3.53125</v>
      </c>
      <c r="J38" s="88">
        <f t="shared" si="7"/>
        <v>6.0124999999999993</v>
      </c>
      <c r="K38" s="88">
        <f t="shared" si="8"/>
        <v>6.0124999999999993</v>
      </c>
      <c r="L38" s="89">
        <f t="shared" si="0"/>
        <v>6.0124999999999993</v>
      </c>
      <c r="M38" s="89">
        <f t="shared" si="1"/>
        <v>0.60124999999999995</v>
      </c>
      <c r="N38" s="89">
        <f t="shared" si="2"/>
        <v>99.916493055555549</v>
      </c>
      <c r="O38" s="89">
        <f t="shared" si="3"/>
        <v>99.916493055555549</v>
      </c>
      <c r="P38" s="90">
        <f t="shared" si="9"/>
        <v>6.0124999999999993</v>
      </c>
      <c r="Q38" s="89">
        <f t="shared" si="4"/>
        <v>0.60124999999999995</v>
      </c>
      <c r="R38" s="89">
        <f t="shared" si="5"/>
        <v>99.916493055555549</v>
      </c>
      <c r="S38" s="89">
        <f t="shared" si="6"/>
        <v>99.916493055555549</v>
      </c>
    </row>
    <row r="39" spans="1:19" s="91" customFormat="1" ht="27.75" customHeight="1" x14ac:dyDescent="0.25">
      <c r="A39" s="85">
        <v>31</v>
      </c>
      <c r="B39" s="85" t="s">
        <v>85</v>
      </c>
      <c r="C39" s="86">
        <v>1</v>
      </c>
      <c r="D39" s="86">
        <v>1</v>
      </c>
      <c r="E39" s="95">
        <v>88</v>
      </c>
      <c r="F39" s="94">
        <v>0</v>
      </c>
      <c r="G39" s="87">
        <f t="shared" si="10"/>
        <v>0</v>
      </c>
      <c r="H39" s="94">
        <v>0.71111111111111114</v>
      </c>
      <c r="I39" s="94">
        <v>0.34027777777777773</v>
      </c>
      <c r="J39" s="88">
        <f t="shared" si="7"/>
        <v>1.0513888888888889</v>
      </c>
      <c r="K39" s="88">
        <f t="shared" si="8"/>
        <v>1.0513888888888889</v>
      </c>
      <c r="L39" s="89">
        <f t="shared" si="0"/>
        <v>1.0513888888888889</v>
      </c>
      <c r="M39" s="89">
        <f t="shared" si="1"/>
        <v>1.0513888888888889</v>
      </c>
      <c r="N39" s="89">
        <f t="shared" si="2"/>
        <v>99.853973765432087</v>
      </c>
      <c r="O39" s="89">
        <f t="shared" si="3"/>
        <v>99.853973765432087</v>
      </c>
      <c r="P39" s="90">
        <f t="shared" si="9"/>
        <v>1.0513888888888889</v>
      </c>
      <c r="Q39" s="89">
        <f t="shared" si="4"/>
        <v>1.0513888888888889</v>
      </c>
      <c r="R39" s="89">
        <f t="shared" si="5"/>
        <v>99.853973765432087</v>
      </c>
      <c r="S39" s="89">
        <f t="shared" si="6"/>
        <v>99.853973765432102</v>
      </c>
    </row>
    <row r="40" spans="1:19" s="91" customFormat="1" ht="27.75" customHeight="1" x14ac:dyDescent="0.25">
      <c r="A40" s="85">
        <v>32</v>
      </c>
      <c r="B40" s="85" t="s">
        <v>86</v>
      </c>
      <c r="C40" s="40">
        <v>13</v>
      </c>
      <c r="D40" s="40">
        <v>13</v>
      </c>
      <c r="E40" s="40">
        <v>734</v>
      </c>
      <c r="F40" s="94">
        <v>0.40069444444444446</v>
      </c>
      <c r="G40" s="87">
        <f t="shared" si="10"/>
        <v>0.40069444444444446</v>
      </c>
      <c r="H40" s="94">
        <v>4.8402777777777777</v>
      </c>
      <c r="I40" s="94">
        <v>2.2583333333333333</v>
      </c>
      <c r="J40" s="88">
        <f t="shared" si="7"/>
        <v>7.0986111111111114</v>
      </c>
      <c r="K40" s="88">
        <f t="shared" si="8"/>
        <v>7.0986111111111114</v>
      </c>
      <c r="L40" s="89">
        <f t="shared" si="0"/>
        <v>7.4993055555555559</v>
      </c>
      <c r="M40" s="89">
        <f t="shared" si="1"/>
        <v>0.57686965811965818</v>
      </c>
      <c r="N40" s="89">
        <f t="shared" si="2"/>
        <v>99.924160137701818</v>
      </c>
      <c r="O40" s="89">
        <f t="shared" si="3"/>
        <v>99.919879214150058</v>
      </c>
      <c r="P40" s="90">
        <f t="shared" si="9"/>
        <v>7.4993055555555559</v>
      </c>
      <c r="Q40" s="89">
        <f t="shared" si="4"/>
        <v>0.57686965811965818</v>
      </c>
      <c r="R40" s="89">
        <f t="shared" si="5"/>
        <v>99.924160137701818</v>
      </c>
      <c r="S40" s="89">
        <f t="shared" si="6"/>
        <v>99.919879214150058</v>
      </c>
    </row>
    <row r="41" spans="1:19" s="91" customFormat="1" ht="27.75" customHeight="1" x14ac:dyDescent="0.25">
      <c r="A41" s="85">
        <v>33</v>
      </c>
      <c r="B41" s="110" t="s">
        <v>87</v>
      </c>
      <c r="C41" s="31">
        <v>5</v>
      </c>
      <c r="D41" s="111">
        <v>5</v>
      </c>
      <c r="E41" s="112">
        <v>151</v>
      </c>
      <c r="F41" s="113">
        <v>4.027777777777778E-2</v>
      </c>
      <c r="G41" s="87">
        <f t="shared" si="10"/>
        <v>4.027777777777778E-2</v>
      </c>
      <c r="H41" s="105">
        <v>2.2006944444444447</v>
      </c>
      <c r="I41" s="105">
        <v>0.87291666666666667</v>
      </c>
      <c r="J41" s="88">
        <f t="shared" si="7"/>
        <v>3.0736111111111115</v>
      </c>
      <c r="K41" s="88">
        <f t="shared" si="8"/>
        <v>3.0736111111111115</v>
      </c>
      <c r="L41" s="89">
        <f t="shared" si="0"/>
        <v>3.1138888888888894</v>
      </c>
      <c r="M41" s="89">
        <f t="shared" si="1"/>
        <v>0.62277777777777787</v>
      </c>
      <c r="N41" s="89">
        <f t="shared" si="2"/>
        <v>99.914621913580248</v>
      </c>
      <c r="O41" s="89">
        <f t="shared" si="3"/>
        <v>99.913503086419752</v>
      </c>
      <c r="P41" s="90">
        <f t="shared" si="9"/>
        <v>3.1138888888888894</v>
      </c>
      <c r="Q41" s="89">
        <f t="shared" si="4"/>
        <v>0.62277777777777787</v>
      </c>
      <c r="R41" s="89">
        <f t="shared" si="5"/>
        <v>99.914621913580248</v>
      </c>
      <c r="S41" s="89">
        <f t="shared" si="6"/>
        <v>99.913503086419752</v>
      </c>
    </row>
    <row r="42" spans="1:19" s="91" customFormat="1" ht="27.75" customHeight="1" x14ac:dyDescent="0.25">
      <c r="A42" s="85">
        <v>34</v>
      </c>
      <c r="B42" s="85" t="s">
        <v>88</v>
      </c>
      <c r="C42" s="31">
        <v>1</v>
      </c>
      <c r="D42" s="114">
        <v>1</v>
      </c>
      <c r="E42" s="112">
        <v>14</v>
      </c>
      <c r="F42" s="105">
        <v>0</v>
      </c>
      <c r="G42" s="87">
        <f t="shared" si="10"/>
        <v>0</v>
      </c>
      <c r="H42" s="105">
        <v>4.1666666666666664E-2</v>
      </c>
      <c r="I42" s="105">
        <v>4.8611111111111112E-2</v>
      </c>
      <c r="J42" s="88">
        <f t="shared" si="7"/>
        <v>9.0277777777777776E-2</v>
      </c>
      <c r="K42" s="88">
        <f t="shared" si="8"/>
        <v>9.0277777777777776E-2</v>
      </c>
      <c r="L42" s="89">
        <f t="shared" si="0"/>
        <v>9.0277777777777776E-2</v>
      </c>
      <c r="M42" s="89">
        <f t="shared" si="1"/>
        <v>9.0277777777777776E-2</v>
      </c>
      <c r="N42" s="89">
        <f t="shared" si="2"/>
        <v>99.987461419753075</v>
      </c>
      <c r="O42" s="89">
        <f t="shared" si="3"/>
        <v>99.987461419753075</v>
      </c>
      <c r="P42" s="90">
        <f t="shared" si="9"/>
        <v>9.0277777777777776E-2</v>
      </c>
      <c r="Q42" s="89">
        <f t="shared" si="4"/>
        <v>9.0277777777777776E-2</v>
      </c>
      <c r="R42" s="89">
        <f t="shared" si="5"/>
        <v>99.987461419753075</v>
      </c>
      <c r="S42" s="89">
        <f t="shared" si="6"/>
        <v>99.987461419753089</v>
      </c>
    </row>
    <row r="43" spans="1:19" s="91" customFormat="1" ht="27.75" customHeight="1" x14ac:dyDescent="0.25">
      <c r="A43" s="85">
        <v>35</v>
      </c>
      <c r="B43" s="85" t="s">
        <v>89</v>
      </c>
      <c r="C43" s="31">
        <v>1</v>
      </c>
      <c r="D43" s="114">
        <v>1</v>
      </c>
      <c r="E43" s="112">
        <v>133</v>
      </c>
      <c r="F43" s="105">
        <v>6.5972222222222224E-2</v>
      </c>
      <c r="G43" s="87">
        <f t="shared" si="10"/>
        <v>6.5972222222222224E-2</v>
      </c>
      <c r="H43" s="105">
        <v>1.7131944444444442</v>
      </c>
      <c r="I43" s="105">
        <v>0.27708333333333335</v>
      </c>
      <c r="J43" s="88">
        <f t="shared" si="7"/>
        <v>1.9902777777777776</v>
      </c>
      <c r="K43" s="88">
        <f t="shared" si="8"/>
        <v>1.9902777777777776</v>
      </c>
      <c r="L43" s="89">
        <f t="shared" si="0"/>
        <v>2.0562499999999999</v>
      </c>
      <c r="M43" s="89">
        <f t="shared" si="1"/>
        <v>2.0562499999999999</v>
      </c>
      <c r="N43" s="89">
        <f t="shared" si="2"/>
        <v>99.723572530864189</v>
      </c>
      <c r="O43" s="89">
        <f t="shared" si="3"/>
        <v>99.714409722222229</v>
      </c>
      <c r="P43" s="90">
        <f t="shared" si="9"/>
        <v>2.0562499999999999</v>
      </c>
      <c r="Q43" s="89">
        <f t="shared" si="4"/>
        <v>2.0562499999999999</v>
      </c>
      <c r="R43" s="89">
        <f t="shared" si="5"/>
        <v>99.723572530864189</v>
      </c>
      <c r="S43" s="89">
        <f t="shared" si="6"/>
        <v>99.714409722222229</v>
      </c>
    </row>
    <row r="44" spans="1:19" s="91" customFormat="1" ht="27.75" customHeight="1" x14ac:dyDescent="0.25">
      <c r="A44" s="85">
        <v>36</v>
      </c>
      <c r="B44" s="85" t="s">
        <v>90</v>
      </c>
      <c r="C44" s="31">
        <v>1</v>
      </c>
      <c r="D44" s="114">
        <v>1</v>
      </c>
      <c r="E44" s="112">
        <v>106</v>
      </c>
      <c r="F44" s="105">
        <v>8.6805555555555691E-2</v>
      </c>
      <c r="G44" s="87">
        <f t="shared" si="10"/>
        <v>8.6805555555555691E-2</v>
      </c>
      <c r="H44" s="105">
        <v>0.87152777777777801</v>
      </c>
      <c r="I44" s="105">
        <v>0.48958333333333298</v>
      </c>
      <c r="J44" s="88">
        <f t="shared" si="7"/>
        <v>1.3611111111111109</v>
      </c>
      <c r="K44" s="88">
        <f t="shared" si="8"/>
        <v>1.3611111111111109</v>
      </c>
      <c r="L44" s="89">
        <f t="shared" si="0"/>
        <v>1.4479166666666665</v>
      </c>
      <c r="M44" s="89">
        <f t="shared" si="1"/>
        <v>1.4479166666666665</v>
      </c>
      <c r="N44" s="89">
        <f t="shared" si="2"/>
        <v>99.810956790123456</v>
      </c>
      <c r="O44" s="89">
        <f t="shared" si="3"/>
        <v>99.798900462962976</v>
      </c>
      <c r="P44" s="90">
        <f t="shared" si="9"/>
        <v>1.4479166666666665</v>
      </c>
      <c r="Q44" s="89">
        <f t="shared" si="4"/>
        <v>1.4479166666666665</v>
      </c>
      <c r="R44" s="89">
        <f t="shared" si="5"/>
        <v>99.810956790123456</v>
      </c>
      <c r="S44" s="89">
        <f t="shared" si="6"/>
        <v>99.798900462962976</v>
      </c>
    </row>
    <row r="45" spans="1:19" s="91" customFormat="1" ht="27.75" customHeight="1" x14ac:dyDescent="0.25">
      <c r="A45" s="85">
        <v>37</v>
      </c>
      <c r="B45" s="85" t="s">
        <v>91</v>
      </c>
      <c r="C45" s="40">
        <v>3</v>
      </c>
      <c r="D45" s="114">
        <v>3</v>
      </c>
      <c r="E45" s="112">
        <v>161</v>
      </c>
      <c r="F45" s="105">
        <v>7.6388888888888895E-2</v>
      </c>
      <c r="G45" s="87">
        <f t="shared" si="10"/>
        <v>7.6388888888888895E-2</v>
      </c>
      <c r="H45" s="105">
        <v>1.84375</v>
      </c>
      <c r="I45" s="105">
        <v>0.2048611111111111</v>
      </c>
      <c r="J45" s="88">
        <f t="shared" si="7"/>
        <v>2.0486111111111112</v>
      </c>
      <c r="K45" s="88">
        <f t="shared" si="8"/>
        <v>2.0486111111111112</v>
      </c>
      <c r="L45" s="89">
        <f t="shared" si="0"/>
        <v>2.125</v>
      </c>
      <c r="M45" s="89">
        <f t="shared" si="1"/>
        <v>0.70833333333333337</v>
      </c>
      <c r="N45" s="89">
        <f t="shared" si="2"/>
        <v>99.905156893004104</v>
      </c>
      <c r="O45" s="89">
        <f t="shared" si="3"/>
        <v>99.901620370370367</v>
      </c>
      <c r="P45" s="90">
        <f t="shared" si="9"/>
        <v>2.125</v>
      </c>
      <c r="Q45" s="89">
        <f t="shared" si="4"/>
        <v>0.70833333333333337</v>
      </c>
      <c r="R45" s="89">
        <f t="shared" si="5"/>
        <v>99.905156893004104</v>
      </c>
      <c r="S45" s="89">
        <f t="shared" si="6"/>
        <v>99.901620370370367</v>
      </c>
    </row>
    <row r="46" spans="1:19" s="91" customFormat="1" ht="27.75" customHeight="1" x14ac:dyDescent="0.25">
      <c r="A46" s="85">
        <v>38</v>
      </c>
      <c r="B46" s="85" t="s">
        <v>92</v>
      </c>
      <c r="C46" s="40">
        <v>4</v>
      </c>
      <c r="D46" s="114">
        <v>4</v>
      </c>
      <c r="E46" s="112">
        <v>194</v>
      </c>
      <c r="F46" s="105">
        <v>0.4513888888888889</v>
      </c>
      <c r="G46" s="87">
        <f t="shared" si="10"/>
        <v>0.4513888888888889</v>
      </c>
      <c r="H46" s="105">
        <v>2.5902777777777777</v>
      </c>
      <c r="I46" s="105">
        <v>1.6805555555555556</v>
      </c>
      <c r="J46" s="88">
        <f t="shared" si="7"/>
        <v>4.270833333333333</v>
      </c>
      <c r="K46" s="88">
        <f t="shared" si="8"/>
        <v>4.270833333333333</v>
      </c>
      <c r="L46" s="89">
        <f t="shared" si="0"/>
        <v>4.7222222222222223</v>
      </c>
      <c r="M46" s="89">
        <f t="shared" si="1"/>
        <v>1.1805555555555556</v>
      </c>
      <c r="N46" s="89">
        <f t="shared" si="2"/>
        <v>99.851707175925924</v>
      </c>
      <c r="O46" s="89">
        <f t="shared" si="3"/>
        <v>99.836033950617292</v>
      </c>
      <c r="P46" s="90">
        <f t="shared" si="9"/>
        <v>4.7222222222222223</v>
      </c>
      <c r="Q46" s="89">
        <f t="shared" si="4"/>
        <v>1.1805555555555556</v>
      </c>
      <c r="R46" s="89">
        <f t="shared" si="5"/>
        <v>99.851707175925924</v>
      </c>
      <c r="S46" s="89">
        <f t="shared" si="6"/>
        <v>99.836033950617292</v>
      </c>
    </row>
    <row r="47" spans="1:19" s="91" customFormat="1" ht="27.75" customHeight="1" x14ac:dyDescent="0.25">
      <c r="A47" s="85">
        <v>39</v>
      </c>
      <c r="B47" s="85" t="s">
        <v>93</v>
      </c>
      <c r="C47" s="31">
        <v>23</v>
      </c>
      <c r="D47" s="86">
        <v>23</v>
      </c>
      <c r="E47" s="95">
        <v>1260</v>
      </c>
      <c r="F47" s="105">
        <v>1.2868055555555555</v>
      </c>
      <c r="G47" s="87">
        <f t="shared" si="10"/>
        <v>1.2868055555555555</v>
      </c>
      <c r="H47" s="105">
        <v>14.190277777777778</v>
      </c>
      <c r="I47" s="105">
        <v>11.400694444444445</v>
      </c>
      <c r="J47" s="88">
        <f t="shared" si="7"/>
        <v>25.590972222222224</v>
      </c>
      <c r="K47" s="88">
        <f t="shared" si="8"/>
        <v>25.590972222222224</v>
      </c>
      <c r="L47" s="89">
        <f t="shared" si="0"/>
        <v>26.87777777777778</v>
      </c>
      <c r="M47" s="89">
        <f t="shared" si="1"/>
        <v>1.1685990338164252</v>
      </c>
      <c r="N47" s="89">
        <f t="shared" si="2"/>
        <v>99.845465143585628</v>
      </c>
      <c r="O47" s="89">
        <f t="shared" si="3"/>
        <v>99.837694578636587</v>
      </c>
      <c r="P47" s="90">
        <f t="shared" si="9"/>
        <v>26.87777777777778</v>
      </c>
      <c r="Q47" s="89">
        <f t="shared" si="4"/>
        <v>1.1685990338164252</v>
      </c>
      <c r="R47" s="89">
        <f t="shared" si="5"/>
        <v>99.845465143585628</v>
      </c>
      <c r="S47" s="89">
        <f t="shared" si="6"/>
        <v>99.837694578636601</v>
      </c>
    </row>
    <row r="48" spans="1:19" s="91" customFormat="1" ht="27.75" customHeight="1" x14ac:dyDescent="0.25">
      <c r="A48" s="85">
        <v>40</v>
      </c>
      <c r="B48" s="85" t="s">
        <v>94</v>
      </c>
      <c r="C48" s="31">
        <v>8</v>
      </c>
      <c r="D48" s="86">
        <v>8</v>
      </c>
      <c r="E48" s="95">
        <v>420</v>
      </c>
      <c r="F48" s="105">
        <v>0.98888888888888893</v>
      </c>
      <c r="G48" s="87">
        <f t="shared" si="10"/>
        <v>0.98888888888888893</v>
      </c>
      <c r="H48" s="105">
        <v>9.0354166666666664</v>
      </c>
      <c r="I48" s="105">
        <v>12.872916666666667</v>
      </c>
      <c r="J48" s="88">
        <f t="shared" si="7"/>
        <v>21.908333333333331</v>
      </c>
      <c r="K48" s="88">
        <f t="shared" si="8"/>
        <v>21.908333333333331</v>
      </c>
      <c r="L48" s="89">
        <f t="shared" si="0"/>
        <v>22.897222222222219</v>
      </c>
      <c r="M48" s="89">
        <f t="shared" si="1"/>
        <v>2.8621527777777773</v>
      </c>
      <c r="N48" s="89">
        <f t="shared" si="2"/>
        <v>99.619646990740733</v>
      </c>
      <c r="O48" s="89">
        <f t="shared" si="3"/>
        <v>99.602478780864203</v>
      </c>
      <c r="P48" s="90">
        <f t="shared" si="9"/>
        <v>22.897222222222219</v>
      </c>
      <c r="Q48" s="89">
        <f t="shared" si="4"/>
        <v>2.8621527777777773</v>
      </c>
      <c r="R48" s="89">
        <f t="shared" si="5"/>
        <v>99.619646990740733</v>
      </c>
      <c r="S48" s="89">
        <f t="shared" si="6"/>
        <v>99.602478780864189</v>
      </c>
    </row>
    <row r="49" spans="1:22" s="91" customFormat="1" ht="27.75" customHeight="1" x14ac:dyDescent="0.25">
      <c r="A49" s="85">
        <v>41</v>
      </c>
      <c r="B49" s="85" t="s">
        <v>95</v>
      </c>
      <c r="C49" s="31">
        <v>12</v>
      </c>
      <c r="D49" s="86">
        <v>12</v>
      </c>
      <c r="E49" s="95">
        <v>326</v>
      </c>
      <c r="F49" s="105">
        <v>3.90625</v>
      </c>
      <c r="G49" s="87">
        <f t="shared" si="10"/>
        <v>3.90625</v>
      </c>
      <c r="H49" s="105">
        <v>6.7006944444444443</v>
      </c>
      <c r="I49" s="105">
        <v>2.9652777777777781</v>
      </c>
      <c r="J49" s="88">
        <f t="shared" si="7"/>
        <v>9.6659722222222229</v>
      </c>
      <c r="K49" s="88">
        <f t="shared" si="8"/>
        <v>9.6659722222222229</v>
      </c>
      <c r="L49" s="89">
        <f t="shared" si="0"/>
        <v>13.572222222222223</v>
      </c>
      <c r="M49" s="89">
        <f t="shared" si="1"/>
        <v>1.1310185185185186</v>
      </c>
      <c r="N49" s="89">
        <f t="shared" si="2"/>
        <v>99.888125321502059</v>
      </c>
      <c r="O49" s="89">
        <f t="shared" si="3"/>
        <v>99.842914094650197</v>
      </c>
      <c r="P49" s="90">
        <f t="shared" si="9"/>
        <v>13.572222222222223</v>
      </c>
      <c r="Q49" s="89">
        <f t="shared" si="4"/>
        <v>1.1310185185185186</v>
      </c>
      <c r="R49" s="89">
        <f t="shared" si="5"/>
        <v>99.888125321502059</v>
      </c>
      <c r="S49" s="89">
        <f t="shared" si="6"/>
        <v>99.842914094650197</v>
      </c>
    </row>
    <row r="50" spans="1:22" s="124" customFormat="1" ht="27.75" customHeight="1" x14ac:dyDescent="0.25">
      <c r="A50" s="115"/>
      <c r="B50" s="116" t="s">
        <v>96</v>
      </c>
      <c r="C50" s="117">
        <f t="shared" ref="C50:I50" si="11">SUM(C8:C49)</f>
        <v>164</v>
      </c>
      <c r="D50" s="117">
        <f t="shared" si="11"/>
        <v>164</v>
      </c>
      <c r="E50" s="117">
        <f t="shared" si="11"/>
        <v>7508</v>
      </c>
      <c r="F50" s="118">
        <f t="shared" si="11"/>
        <v>10.81527777777778</v>
      </c>
      <c r="G50" s="149">
        <f t="shared" si="11"/>
        <v>10.81527777777778</v>
      </c>
      <c r="H50" s="120">
        <f t="shared" si="11"/>
        <v>87.891041666666666</v>
      </c>
      <c r="I50" s="120">
        <f t="shared" si="11"/>
        <v>71.722777777777779</v>
      </c>
      <c r="J50" s="120">
        <f>H50+I50</f>
        <v>159.61381944444446</v>
      </c>
      <c r="K50" s="119">
        <f>SUM(K8:K49)</f>
        <v>159.61381944444443</v>
      </c>
      <c r="L50" s="121">
        <f>SUM(L8:L49)</f>
        <v>170.4290972222222</v>
      </c>
      <c r="M50" s="122">
        <f t="shared" si="1"/>
        <v>1.0392018123306233</v>
      </c>
      <c r="N50" s="122">
        <f t="shared" si="2"/>
        <v>99.864825694914927</v>
      </c>
      <c r="O50" s="122">
        <f t="shared" si="3"/>
        <v>99.855666414954086</v>
      </c>
      <c r="P50" s="123">
        <f>+G50+K50</f>
        <v>170.4290972222222</v>
      </c>
      <c r="Q50" s="122">
        <f t="shared" si="4"/>
        <v>1.0392018123306233</v>
      </c>
      <c r="R50" s="122">
        <f t="shared" si="5"/>
        <v>99.864825694914927</v>
      </c>
      <c r="S50" s="122">
        <f t="shared" si="6"/>
        <v>99.855666414954086</v>
      </c>
    </row>
    <row r="51" spans="1:22" s="73" customFormat="1" ht="185.25" customHeight="1" x14ac:dyDescent="0.35">
      <c r="A51" s="278" t="s">
        <v>97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V51" s="125"/>
    </row>
    <row r="52" spans="1:22" s="73" customFormat="1" ht="135.75" customHeight="1" x14ac:dyDescent="0.35">
      <c r="A52" s="279" t="s">
        <v>126</v>
      </c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</row>
  </sheetData>
  <mergeCells count="25"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7"/>
  <sheetViews>
    <sheetView view="pageBreakPreview" zoomScale="60" zoomScaleNormal="130" workbookViewId="0">
      <selection activeCell="D15" sqref="D15"/>
    </sheetView>
  </sheetViews>
  <sheetFormatPr defaultRowHeight="15.75" x14ac:dyDescent="0.25"/>
  <cols>
    <col min="1" max="1" width="4.5703125" style="126" customWidth="1"/>
    <col min="2" max="2" width="17" style="127" customWidth="1"/>
    <col min="3" max="3" width="15.28515625" style="127" customWidth="1"/>
    <col min="4" max="4" width="14.42578125" style="127" customWidth="1"/>
    <col min="5" max="5" width="15.140625" style="130" customWidth="1"/>
    <col min="6" max="6" width="17.42578125" style="130" customWidth="1"/>
    <col min="7" max="7" width="14.5703125" style="130" customWidth="1"/>
    <col min="8" max="8" width="17.140625" style="130" customWidth="1"/>
    <col min="9" max="9" width="16.7109375" style="130" customWidth="1"/>
    <col min="10" max="10" width="17.28515625" style="127" customWidth="1"/>
    <col min="11" max="11" width="18.140625" style="127" customWidth="1"/>
    <col min="12" max="12" width="17.85546875" style="127" customWidth="1"/>
    <col min="13" max="13" width="14.5703125" style="127" customWidth="1"/>
    <col min="14" max="14" width="14" style="127" customWidth="1"/>
    <col min="15" max="15" width="14.28515625" style="127" customWidth="1"/>
    <col min="16" max="16" width="16.140625" style="127" customWidth="1"/>
    <col min="17" max="17" width="16.28515625" style="127" customWidth="1"/>
    <col min="18" max="18" width="14.140625" style="127" customWidth="1"/>
    <col min="19" max="19" width="15.7109375" style="127" customWidth="1"/>
    <col min="20" max="257" width="9.140625" style="127"/>
    <col min="258" max="258" width="3.5703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3.5703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3.5703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3.5703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3.5703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3.5703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3.5703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3.5703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3.5703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3.5703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3.5703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3.5703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3.5703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3.5703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3.5703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3.5703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3.5703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3.5703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3.5703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3.5703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3.5703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3.5703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3.5703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3.5703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3.5703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3.5703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3.5703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3.5703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3.5703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3.5703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3.5703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3.5703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3.5703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3.5703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3.5703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3.5703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3.5703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3.5703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3.5703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3.5703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3.5703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3.5703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3.5703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3.5703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3.5703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3.5703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3.5703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3.5703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3.5703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3.5703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3.5703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3.5703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3.5703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3.5703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3.5703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3.5703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3.5703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3.5703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3.5703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3.5703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3.5703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3.5703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3.5703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3" s="73" customFormat="1" ht="63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3" s="73" customFormat="1" ht="23.25" x14ac:dyDescent="0.35">
      <c r="A2" s="264" t="s">
        <v>98</v>
      </c>
      <c r="B2" s="264"/>
      <c r="C2" s="264"/>
      <c r="D2" s="74"/>
      <c r="E2" s="77"/>
      <c r="F2" s="77"/>
      <c r="G2" s="77"/>
      <c r="H2" s="77"/>
      <c r="I2" s="77"/>
      <c r="J2" s="74"/>
      <c r="K2" s="74"/>
      <c r="L2" s="74"/>
      <c r="M2" s="74"/>
      <c r="N2" s="74"/>
      <c r="O2" s="74"/>
      <c r="P2" s="74"/>
      <c r="Q2" s="265" t="s">
        <v>99</v>
      </c>
      <c r="R2" s="265"/>
      <c r="S2" s="265"/>
    </row>
    <row r="3" spans="1:23" s="73" customFormat="1" ht="76.5" customHeight="1" x14ac:dyDescent="0.35">
      <c r="A3" s="284" t="s">
        <v>121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23" s="78" customFormat="1" ht="52.5" customHeight="1" x14ac:dyDescent="0.25">
      <c r="A4" s="271" t="s">
        <v>100</v>
      </c>
      <c r="B4" s="271" t="s">
        <v>101</v>
      </c>
      <c r="C4" s="268" t="s">
        <v>3</v>
      </c>
      <c r="D4" s="271" t="s">
        <v>4</v>
      </c>
      <c r="E4" s="272" t="s">
        <v>118</v>
      </c>
      <c r="F4" s="272" t="s">
        <v>122</v>
      </c>
      <c r="G4" s="272" t="s">
        <v>123</v>
      </c>
      <c r="H4" s="271" t="s">
        <v>124</v>
      </c>
      <c r="I4" s="271"/>
      <c r="J4" s="271"/>
      <c r="K4" s="280" t="s">
        <v>125</v>
      </c>
      <c r="L4" s="271" t="s">
        <v>128</v>
      </c>
      <c r="M4" s="271"/>
      <c r="N4" s="271"/>
      <c r="O4" s="271"/>
      <c r="P4" s="271" t="s">
        <v>5</v>
      </c>
      <c r="Q4" s="271"/>
      <c r="R4" s="271"/>
      <c r="S4" s="271"/>
    </row>
    <row r="5" spans="1:23" s="78" customFormat="1" ht="12" customHeight="1" x14ac:dyDescent="0.25">
      <c r="A5" s="271"/>
      <c r="B5" s="271"/>
      <c r="C5" s="269"/>
      <c r="D5" s="271"/>
      <c r="E5" s="273"/>
      <c r="F5" s="273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3" s="78" customFormat="1" ht="102.75" customHeight="1" x14ac:dyDescent="0.25">
      <c r="A6" s="271"/>
      <c r="B6" s="271"/>
      <c r="C6" s="270"/>
      <c r="D6" s="271"/>
      <c r="E6" s="274"/>
      <c r="F6" s="274"/>
      <c r="G6" s="274"/>
      <c r="H6" s="79" t="s">
        <v>53</v>
      </c>
      <c r="I6" s="79" t="s">
        <v>14</v>
      </c>
      <c r="J6" s="80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3" s="84" customFormat="1" ht="22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2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3" s="91" customFormat="1" ht="39.75" customHeight="1" x14ac:dyDescent="0.25">
      <c r="A8" s="85">
        <v>1</v>
      </c>
      <c r="B8" s="85" t="s">
        <v>102</v>
      </c>
      <c r="C8" s="85">
        <v>163</v>
      </c>
      <c r="D8" s="85">
        <v>163</v>
      </c>
      <c r="E8" s="131">
        <v>10073</v>
      </c>
      <c r="F8" s="132">
        <v>0.15138888888888891</v>
      </c>
      <c r="G8" s="132">
        <f>F8</f>
        <v>0.15138888888888891</v>
      </c>
      <c r="H8" s="132">
        <v>141.51944444444445</v>
      </c>
      <c r="I8" s="132">
        <v>101.40208333333332</v>
      </c>
      <c r="J8" s="133">
        <f>H8+I8</f>
        <v>242.92152777777778</v>
      </c>
      <c r="K8" s="133">
        <f>J8</f>
        <v>242.92152777777778</v>
      </c>
      <c r="L8" s="39">
        <f t="shared" ref="L8:L20" si="0">F8+J8</f>
        <v>243.07291666666669</v>
      </c>
      <c r="M8" s="39">
        <f t="shared" ref="M8:M21" si="1">L8/C8</f>
        <v>1.4912448875255624</v>
      </c>
      <c r="N8" s="39">
        <f t="shared" ref="N8:N21" si="2">+((C8*24*30)-J8)/(C8*24*30)*100</f>
        <v>99.793011649814432</v>
      </c>
      <c r="O8" s="39">
        <f t="shared" ref="O8:O21" si="3">+((C8*24*30)-L8)/(C8*24*30)*100</f>
        <v>99.792882654510336</v>
      </c>
      <c r="P8" s="134">
        <f>+G8+K8</f>
        <v>243.07291666666669</v>
      </c>
      <c r="Q8" s="39">
        <f t="shared" ref="Q8:Q21" si="4">P8/C8</f>
        <v>1.4912448875255624</v>
      </c>
      <c r="R8" s="39">
        <f t="shared" ref="R8:R21" si="5">+((C8*24*30)-K8)/(C8*24*30)*100</f>
        <v>99.793011649814432</v>
      </c>
      <c r="S8" s="39">
        <f t="shared" ref="S8:S21" si="6">+((C8*24*30)-(G8+K8))*100/(C8*24*30)</f>
        <v>99.792882654510322</v>
      </c>
    </row>
    <row r="9" spans="1:23" s="91" customFormat="1" ht="39.75" customHeight="1" x14ac:dyDescent="0.25">
      <c r="A9" s="85">
        <v>2</v>
      </c>
      <c r="B9" s="85" t="s">
        <v>103</v>
      </c>
      <c r="C9" s="85">
        <v>89</v>
      </c>
      <c r="D9" s="85">
        <v>89</v>
      </c>
      <c r="E9" s="131">
        <v>5082</v>
      </c>
      <c r="F9" s="135">
        <v>4.4534722222222216</v>
      </c>
      <c r="G9" s="132">
        <f t="shared" ref="G9:G20" si="7">F9</f>
        <v>4.4534722222222216</v>
      </c>
      <c r="H9" s="136">
        <v>82.938194444444449</v>
      </c>
      <c r="I9" s="136">
        <v>92.58263888888888</v>
      </c>
      <c r="J9" s="133">
        <f t="shared" ref="J9:J20" si="8">H9+I9</f>
        <v>175.52083333333331</v>
      </c>
      <c r="K9" s="133">
        <f t="shared" ref="K9:K20" si="9">J9</f>
        <v>175.52083333333331</v>
      </c>
      <c r="L9" s="39">
        <f t="shared" si="0"/>
        <v>179.97430555555553</v>
      </c>
      <c r="M9" s="39">
        <f t="shared" si="1"/>
        <v>2.022183208489388</v>
      </c>
      <c r="N9" s="39">
        <f t="shared" si="2"/>
        <v>99.726091084061579</v>
      </c>
      <c r="O9" s="39">
        <f t="shared" si="3"/>
        <v>99.719141221043145</v>
      </c>
      <c r="P9" s="134">
        <f t="shared" ref="P9:P20" si="10">+G9+K9</f>
        <v>179.97430555555553</v>
      </c>
      <c r="Q9" s="39">
        <f t="shared" si="4"/>
        <v>2.022183208489388</v>
      </c>
      <c r="R9" s="39">
        <f t="shared" si="5"/>
        <v>99.726091084061579</v>
      </c>
      <c r="S9" s="39">
        <f t="shared" si="6"/>
        <v>99.719141221043131</v>
      </c>
    </row>
    <row r="10" spans="1:23" s="91" customFormat="1" ht="39.75" customHeight="1" x14ac:dyDescent="0.25">
      <c r="A10" s="85">
        <v>3</v>
      </c>
      <c r="B10" s="137" t="s">
        <v>104</v>
      </c>
      <c r="C10" s="85">
        <v>36</v>
      </c>
      <c r="D10" s="85">
        <v>36</v>
      </c>
      <c r="E10" s="131">
        <v>1348</v>
      </c>
      <c r="F10" s="132">
        <v>5.9027777777777783E-2</v>
      </c>
      <c r="G10" s="132">
        <f t="shared" si="7"/>
        <v>5.9027777777777783E-2</v>
      </c>
      <c r="H10" s="132">
        <v>41.552083333333336</v>
      </c>
      <c r="I10" s="132">
        <v>26.208333333333332</v>
      </c>
      <c r="J10" s="133">
        <f t="shared" si="8"/>
        <v>67.760416666666671</v>
      </c>
      <c r="K10" s="133">
        <f t="shared" si="9"/>
        <v>67.760416666666671</v>
      </c>
      <c r="L10" s="39">
        <f t="shared" si="0"/>
        <v>67.819444444444443</v>
      </c>
      <c r="M10" s="39">
        <f t="shared" si="1"/>
        <v>1.8838734567901234</v>
      </c>
      <c r="N10" s="39">
        <f t="shared" si="2"/>
        <v>99.738578639403286</v>
      </c>
      <c r="O10" s="39">
        <f t="shared" si="3"/>
        <v>99.738350908779154</v>
      </c>
      <c r="P10" s="134">
        <f t="shared" si="10"/>
        <v>67.819444444444443</v>
      </c>
      <c r="Q10" s="39">
        <f t="shared" si="4"/>
        <v>1.8838734567901234</v>
      </c>
      <c r="R10" s="39">
        <f t="shared" si="5"/>
        <v>99.738578639403286</v>
      </c>
      <c r="S10" s="39">
        <f t="shared" si="6"/>
        <v>99.738350908779154</v>
      </c>
    </row>
    <row r="11" spans="1:23" s="91" customFormat="1" ht="39.75" customHeight="1" x14ac:dyDescent="0.25">
      <c r="A11" s="85">
        <v>3</v>
      </c>
      <c r="B11" s="137" t="s">
        <v>105</v>
      </c>
      <c r="C11" s="85">
        <v>40</v>
      </c>
      <c r="D11" s="85">
        <v>40</v>
      </c>
      <c r="E11" s="131">
        <v>1407</v>
      </c>
      <c r="F11" s="132">
        <v>5.9027777777777783E-2</v>
      </c>
      <c r="G11" s="132">
        <f t="shared" si="7"/>
        <v>5.9027777777777783E-2</v>
      </c>
      <c r="H11" s="132">
        <v>36.550000000000004</v>
      </c>
      <c r="I11" s="132">
        <v>35.765972222222224</v>
      </c>
      <c r="J11" s="133">
        <f t="shared" si="8"/>
        <v>72.315972222222229</v>
      </c>
      <c r="K11" s="133">
        <f t="shared" si="9"/>
        <v>72.315972222222229</v>
      </c>
      <c r="L11" s="39">
        <f t="shared" si="0"/>
        <v>72.375</v>
      </c>
      <c r="M11" s="39">
        <f t="shared" si="1"/>
        <v>1.809375</v>
      </c>
      <c r="N11" s="39">
        <f t="shared" si="2"/>
        <v>99.748902874228392</v>
      </c>
      <c r="O11" s="39">
        <f t="shared" si="3"/>
        <v>99.748697916666657</v>
      </c>
      <c r="P11" s="134">
        <f t="shared" si="10"/>
        <v>72.375</v>
      </c>
      <c r="Q11" s="39">
        <f t="shared" si="4"/>
        <v>1.809375</v>
      </c>
      <c r="R11" s="39">
        <f t="shared" si="5"/>
        <v>99.748902874228392</v>
      </c>
      <c r="S11" s="39">
        <f t="shared" si="6"/>
        <v>99.748697916666671</v>
      </c>
    </row>
    <row r="12" spans="1:23" s="91" customFormat="1" ht="39.75" customHeight="1" x14ac:dyDescent="0.25">
      <c r="A12" s="85">
        <v>4</v>
      </c>
      <c r="B12" s="85" t="s">
        <v>39</v>
      </c>
      <c r="C12" s="85">
        <v>165</v>
      </c>
      <c r="D12" s="85">
        <v>165</v>
      </c>
      <c r="E12" s="131">
        <v>11228</v>
      </c>
      <c r="F12" s="132">
        <v>86.060416666666669</v>
      </c>
      <c r="G12" s="132">
        <f t="shared" si="7"/>
        <v>86.060416666666669</v>
      </c>
      <c r="H12" s="132">
        <v>197.29513888888889</v>
      </c>
      <c r="I12" s="132">
        <v>196.58263888888888</v>
      </c>
      <c r="J12" s="133">
        <f t="shared" si="8"/>
        <v>393.87777777777774</v>
      </c>
      <c r="K12" s="133">
        <f t="shared" si="9"/>
        <v>393.87777777777774</v>
      </c>
      <c r="L12" s="39">
        <f t="shared" si="0"/>
        <v>479.93819444444443</v>
      </c>
      <c r="M12" s="39">
        <f t="shared" si="1"/>
        <v>2.9087163299663299</v>
      </c>
      <c r="N12" s="39">
        <f t="shared" si="2"/>
        <v>99.668453049008605</v>
      </c>
      <c r="O12" s="39">
        <f t="shared" si="3"/>
        <v>99.596011620838013</v>
      </c>
      <c r="P12" s="134">
        <f t="shared" si="10"/>
        <v>479.93819444444443</v>
      </c>
      <c r="Q12" s="39">
        <f t="shared" si="4"/>
        <v>2.9087163299663299</v>
      </c>
      <c r="R12" s="39">
        <f t="shared" si="5"/>
        <v>99.668453049008605</v>
      </c>
      <c r="S12" s="39">
        <f t="shared" si="6"/>
        <v>99.596011620838013</v>
      </c>
    </row>
    <row r="13" spans="1:23" s="91" customFormat="1" ht="39.75" customHeight="1" x14ac:dyDescent="0.25">
      <c r="A13" s="85">
        <v>5</v>
      </c>
      <c r="B13" s="85" t="s">
        <v>40</v>
      </c>
      <c r="C13" s="110">
        <v>129</v>
      </c>
      <c r="D13" s="110">
        <v>129</v>
      </c>
      <c r="E13" s="138">
        <v>9888</v>
      </c>
      <c r="F13" s="139">
        <v>0</v>
      </c>
      <c r="G13" s="132">
        <f t="shared" si="7"/>
        <v>0</v>
      </c>
      <c r="H13" s="139">
        <v>121.00347222222223</v>
      </c>
      <c r="I13" s="139">
        <v>110.80347222222223</v>
      </c>
      <c r="J13" s="133">
        <f t="shared" si="8"/>
        <v>231.80694444444447</v>
      </c>
      <c r="K13" s="133">
        <f t="shared" si="9"/>
        <v>231.80694444444447</v>
      </c>
      <c r="L13" s="39">
        <f t="shared" si="0"/>
        <v>231.80694444444447</v>
      </c>
      <c r="M13" s="39">
        <f t="shared" si="1"/>
        <v>1.7969530577088719</v>
      </c>
      <c r="N13" s="39">
        <f t="shared" si="2"/>
        <v>99.75042318642933</v>
      </c>
      <c r="O13" s="39">
        <f t="shared" si="3"/>
        <v>99.75042318642933</v>
      </c>
      <c r="P13" s="134">
        <f t="shared" si="10"/>
        <v>231.80694444444447</v>
      </c>
      <c r="Q13" s="39">
        <f t="shared" si="4"/>
        <v>1.7969530577088719</v>
      </c>
      <c r="R13" s="39">
        <f t="shared" si="5"/>
        <v>99.75042318642933</v>
      </c>
      <c r="S13" s="39">
        <f t="shared" si="6"/>
        <v>99.75042318642933</v>
      </c>
      <c r="W13" s="91">
        <v>84581.34</v>
      </c>
    </row>
    <row r="14" spans="1:23" s="91" customFormat="1" ht="39.75" customHeight="1" x14ac:dyDescent="0.25">
      <c r="A14" s="85">
        <v>6</v>
      </c>
      <c r="B14" s="85" t="s">
        <v>84</v>
      </c>
      <c r="C14" s="85">
        <v>102</v>
      </c>
      <c r="D14" s="85">
        <v>102</v>
      </c>
      <c r="E14" s="131">
        <v>5724</v>
      </c>
      <c r="F14" s="132">
        <v>0.15625</v>
      </c>
      <c r="G14" s="132">
        <f t="shared" si="7"/>
        <v>0.15625</v>
      </c>
      <c r="H14" s="132">
        <v>80.820138888888877</v>
      </c>
      <c r="I14" s="132">
        <v>51.053472222222219</v>
      </c>
      <c r="J14" s="133">
        <f t="shared" si="8"/>
        <v>131.8736111111111</v>
      </c>
      <c r="K14" s="133">
        <f t="shared" si="9"/>
        <v>131.8736111111111</v>
      </c>
      <c r="L14" s="39">
        <f t="shared" si="0"/>
        <v>132.0298611111111</v>
      </c>
      <c r="M14" s="39">
        <f t="shared" si="1"/>
        <v>1.2944104030501089</v>
      </c>
      <c r="N14" s="39">
        <f t="shared" si="2"/>
        <v>99.820433536068748</v>
      </c>
      <c r="O14" s="39">
        <f t="shared" si="3"/>
        <v>99.820220777354166</v>
      </c>
      <c r="P14" s="134">
        <f t="shared" si="10"/>
        <v>132.0298611111111</v>
      </c>
      <c r="Q14" s="39">
        <f t="shared" si="4"/>
        <v>1.2944104030501089</v>
      </c>
      <c r="R14" s="39">
        <f t="shared" si="5"/>
        <v>99.820433536068748</v>
      </c>
      <c r="S14" s="39">
        <f t="shared" si="6"/>
        <v>99.820220777354152</v>
      </c>
      <c r="U14" s="91">
        <f>12225/1550</f>
        <v>7.887096774193548</v>
      </c>
    </row>
    <row r="15" spans="1:23" s="91" customFormat="1" ht="39.75" customHeight="1" x14ac:dyDescent="0.25">
      <c r="A15" s="85">
        <v>7</v>
      </c>
      <c r="B15" s="85" t="s">
        <v>41</v>
      </c>
      <c r="C15" s="85">
        <v>127</v>
      </c>
      <c r="D15" s="85">
        <v>127</v>
      </c>
      <c r="E15" s="131">
        <v>4336</v>
      </c>
      <c r="F15" s="132">
        <v>1.1666666666666667</v>
      </c>
      <c r="G15" s="132">
        <f t="shared" si="7"/>
        <v>1.1666666666666667</v>
      </c>
      <c r="H15" s="132">
        <v>38.043055555555554</v>
      </c>
      <c r="I15" s="132">
        <v>36.260416666666664</v>
      </c>
      <c r="J15" s="133">
        <f t="shared" si="8"/>
        <v>74.303472222222211</v>
      </c>
      <c r="K15" s="133">
        <f t="shared" si="9"/>
        <v>74.303472222222211</v>
      </c>
      <c r="L15" s="39">
        <f t="shared" si="0"/>
        <v>75.470138888888883</v>
      </c>
      <c r="M15" s="39">
        <f t="shared" si="1"/>
        <v>0.59425306211723528</v>
      </c>
      <c r="N15" s="39">
        <f t="shared" si="2"/>
        <v>99.918740734665107</v>
      </c>
      <c r="O15" s="39">
        <f t="shared" si="3"/>
        <v>99.917464852483718</v>
      </c>
      <c r="P15" s="134">
        <f t="shared" si="10"/>
        <v>75.470138888888883</v>
      </c>
      <c r="Q15" s="39">
        <f t="shared" si="4"/>
        <v>0.59425306211723528</v>
      </c>
      <c r="R15" s="39">
        <f t="shared" si="5"/>
        <v>99.918740734665107</v>
      </c>
      <c r="S15" s="39">
        <f t="shared" si="6"/>
        <v>99.917464852483704</v>
      </c>
    </row>
    <row r="16" spans="1:23" s="91" customFormat="1" ht="39.75" customHeight="1" x14ac:dyDescent="0.25">
      <c r="A16" s="85">
        <v>8</v>
      </c>
      <c r="B16" s="85" t="s">
        <v>42</v>
      </c>
      <c r="C16" s="85">
        <v>189</v>
      </c>
      <c r="D16" s="85">
        <v>189</v>
      </c>
      <c r="E16" s="131">
        <v>503</v>
      </c>
      <c r="F16" s="140">
        <v>0.17499999999999999</v>
      </c>
      <c r="G16" s="132">
        <f t="shared" si="7"/>
        <v>0.17499999999999999</v>
      </c>
      <c r="H16" s="140">
        <v>36.199999999999996</v>
      </c>
      <c r="I16" s="140">
        <v>21</v>
      </c>
      <c r="J16" s="133">
        <v>218.06</v>
      </c>
      <c r="K16" s="133">
        <f t="shared" si="9"/>
        <v>218.06</v>
      </c>
      <c r="L16" s="39">
        <f t="shared" si="0"/>
        <v>218.23500000000001</v>
      </c>
      <c r="M16" s="39">
        <f t="shared" si="1"/>
        <v>1.1546825396825398</v>
      </c>
      <c r="N16" s="39">
        <f t="shared" si="2"/>
        <v>99.839756025867146</v>
      </c>
      <c r="O16" s="39">
        <f t="shared" si="3"/>
        <v>99.8396274250441</v>
      </c>
      <c r="P16" s="134">
        <f t="shared" si="10"/>
        <v>218.23500000000001</v>
      </c>
      <c r="Q16" s="39">
        <f t="shared" si="4"/>
        <v>1.1546825396825398</v>
      </c>
      <c r="R16" s="39">
        <f t="shared" si="5"/>
        <v>99.839756025867146</v>
      </c>
      <c r="S16" s="39">
        <f t="shared" si="6"/>
        <v>99.8396274250441</v>
      </c>
      <c r="V16" s="91">
        <f>17442/214</f>
        <v>81.504672897196258</v>
      </c>
    </row>
    <row r="17" spans="1:21" s="91" customFormat="1" ht="39.75" customHeight="1" x14ac:dyDescent="0.25">
      <c r="A17" s="85">
        <v>9</v>
      </c>
      <c r="B17" s="85" t="s">
        <v>43</v>
      </c>
      <c r="C17" s="38">
        <v>114</v>
      </c>
      <c r="D17" s="38">
        <v>114</v>
      </c>
      <c r="E17" s="40">
        <v>4160</v>
      </c>
      <c r="F17" s="141">
        <v>6.1819444444444445</v>
      </c>
      <c r="G17" s="132">
        <f t="shared" si="7"/>
        <v>6.1819444444444445</v>
      </c>
      <c r="H17" s="141">
        <v>100.59166666666665</v>
      </c>
      <c r="I17" s="141">
        <v>73.972222222222214</v>
      </c>
      <c r="J17" s="133">
        <f t="shared" si="8"/>
        <v>174.56388888888887</v>
      </c>
      <c r="K17" s="133">
        <f t="shared" si="9"/>
        <v>174.56388888888887</v>
      </c>
      <c r="L17" s="39">
        <f t="shared" si="0"/>
        <v>180.74583333333331</v>
      </c>
      <c r="M17" s="39">
        <f t="shared" si="1"/>
        <v>1.5854897660818712</v>
      </c>
      <c r="N17" s="39">
        <f t="shared" si="2"/>
        <v>99.787324696772799</v>
      </c>
      <c r="O17" s="39">
        <f t="shared" si="3"/>
        <v>99.779793088044187</v>
      </c>
      <c r="P17" s="134">
        <f t="shared" si="10"/>
        <v>180.74583333333331</v>
      </c>
      <c r="Q17" s="39">
        <f t="shared" si="4"/>
        <v>1.5854897660818712</v>
      </c>
      <c r="R17" s="39">
        <f t="shared" si="5"/>
        <v>99.787324696772799</v>
      </c>
      <c r="S17" s="39">
        <f t="shared" si="6"/>
        <v>99.779793088044187</v>
      </c>
      <c r="U17" s="91">
        <f>17442/2244</f>
        <v>7.7727272727272725</v>
      </c>
    </row>
    <row r="18" spans="1:21" s="91" customFormat="1" ht="39.75" customHeight="1" x14ac:dyDescent="0.25">
      <c r="A18" s="85">
        <v>10</v>
      </c>
      <c r="B18" s="106" t="s">
        <v>106</v>
      </c>
      <c r="C18" s="106">
        <v>230</v>
      </c>
      <c r="D18" s="85">
        <v>230</v>
      </c>
      <c r="E18" s="142">
        <v>19941</v>
      </c>
      <c r="F18" s="132">
        <v>12.519444444444442</v>
      </c>
      <c r="G18" s="132">
        <f t="shared" si="7"/>
        <v>12.519444444444442</v>
      </c>
      <c r="H18" s="132">
        <v>2397.8652777777775</v>
      </c>
      <c r="I18" s="132">
        <v>125.47847222222222</v>
      </c>
      <c r="J18" s="133">
        <f t="shared" si="8"/>
        <v>2523.3437499999995</v>
      </c>
      <c r="K18" s="133">
        <f t="shared" si="9"/>
        <v>2523.3437499999995</v>
      </c>
      <c r="L18" s="39">
        <f t="shared" si="0"/>
        <v>2535.8631944444442</v>
      </c>
      <c r="M18" s="39">
        <f t="shared" si="1"/>
        <v>11.025492149758453</v>
      </c>
      <c r="N18" s="39">
        <f t="shared" si="2"/>
        <v>98.476241696859901</v>
      </c>
      <c r="O18" s="39">
        <f t="shared" si="3"/>
        <v>98.46868164586688</v>
      </c>
      <c r="P18" s="134">
        <f t="shared" si="10"/>
        <v>2535.8631944444442</v>
      </c>
      <c r="Q18" s="39">
        <f t="shared" si="4"/>
        <v>11.025492149758453</v>
      </c>
      <c r="R18" s="39">
        <f t="shared" si="5"/>
        <v>98.476241696859901</v>
      </c>
      <c r="S18" s="39">
        <f t="shared" si="6"/>
        <v>98.46868164586688</v>
      </c>
    </row>
    <row r="19" spans="1:21" s="91" customFormat="1" ht="39.75" customHeight="1" x14ac:dyDescent="0.25">
      <c r="A19" s="85">
        <v>11</v>
      </c>
      <c r="B19" s="85" t="s">
        <v>107</v>
      </c>
      <c r="C19" s="99">
        <v>117</v>
      </c>
      <c r="D19" s="99">
        <v>117</v>
      </c>
      <c r="E19" s="143">
        <v>1574</v>
      </c>
      <c r="F19" s="144">
        <v>1.9895833333333333</v>
      </c>
      <c r="G19" s="132">
        <f t="shared" si="7"/>
        <v>1.9895833333333333</v>
      </c>
      <c r="H19" s="145">
        <v>25.081250000000001</v>
      </c>
      <c r="I19" s="145">
        <v>38.68333333333333</v>
      </c>
      <c r="J19" s="133">
        <f t="shared" si="8"/>
        <v>63.764583333333334</v>
      </c>
      <c r="K19" s="133">
        <f t="shared" si="9"/>
        <v>63.764583333333334</v>
      </c>
      <c r="L19" s="39">
        <f t="shared" si="0"/>
        <v>65.754166666666663</v>
      </c>
      <c r="M19" s="39">
        <f t="shared" si="1"/>
        <v>0.56200142450142443</v>
      </c>
      <c r="N19" s="39">
        <f t="shared" si="2"/>
        <v>99.92430605017411</v>
      </c>
      <c r="O19" s="39">
        <f t="shared" si="3"/>
        <v>99.921944246597022</v>
      </c>
      <c r="P19" s="134">
        <f t="shared" si="10"/>
        <v>65.754166666666663</v>
      </c>
      <c r="Q19" s="39">
        <f t="shared" si="4"/>
        <v>0.56200142450142443</v>
      </c>
      <c r="R19" s="39">
        <f t="shared" si="5"/>
        <v>99.92430605017411</v>
      </c>
      <c r="S19" s="39">
        <f t="shared" si="6"/>
        <v>99.921944246597036</v>
      </c>
    </row>
    <row r="20" spans="1:21" s="91" customFormat="1" ht="39.75" customHeight="1" x14ac:dyDescent="0.25">
      <c r="A20" s="85">
        <v>12</v>
      </c>
      <c r="B20" s="85" t="s">
        <v>74</v>
      </c>
      <c r="C20" s="85">
        <v>133</v>
      </c>
      <c r="D20" s="85">
        <v>133</v>
      </c>
      <c r="E20" s="131">
        <v>5661</v>
      </c>
      <c r="F20" s="140">
        <v>12.149305555555555</v>
      </c>
      <c r="G20" s="132">
        <f t="shared" si="7"/>
        <v>12.149305555555555</v>
      </c>
      <c r="H20" s="140">
        <v>452.86180555555552</v>
      </c>
      <c r="I20" s="140">
        <v>126.93333333333334</v>
      </c>
      <c r="J20" s="133">
        <f t="shared" si="8"/>
        <v>579.79513888888891</v>
      </c>
      <c r="K20" s="133">
        <f t="shared" si="9"/>
        <v>579.79513888888891</v>
      </c>
      <c r="L20" s="39">
        <f t="shared" si="0"/>
        <v>591.94444444444446</v>
      </c>
      <c r="M20" s="39">
        <f t="shared" si="1"/>
        <v>4.4507101086048459</v>
      </c>
      <c r="N20" s="39">
        <f t="shared" si="2"/>
        <v>99.394533062981523</v>
      </c>
      <c r="O20" s="39">
        <f t="shared" si="3"/>
        <v>99.381845818249332</v>
      </c>
      <c r="P20" s="134">
        <f t="shared" si="10"/>
        <v>591.94444444444446</v>
      </c>
      <c r="Q20" s="39">
        <f t="shared" si="4"/>
        <v>4.4507101086048459</v>
      </c>
      <c r="R20" s="39">
        <f t="shared" si="5"/>
        <v>99.394533062981523</v>
      </c>
      <c r="S20" s="39">
        <f t="shared" si="6"/>
        <v>99.381845818249332</v>
      </c>
    </row>
    <row r="21" spans="1:21" s="124" customFormat="1" ht="27.75" customHeight="1" x14ac:dyDescent="0.25">
      <c r="A21" s="115"/>
      <c r="B21" s="116" t="s">
        <v>96</v>
      </c>
      <c r="C21" s="116">
        <f t="shared" ref="C21:J21" si="11">SUM(C8:C20)</f>
        <v>1634</v>
      </c>
      <c r="D21" s="116">
        <f t="shared" si="11"/>
        <v>1634</v>
      </c>
      <c r="E21" s="116">
        <f t="shared" si="11"/>
        <v>80925</v>
      </c>
      <c r="F21" s="146">
        <f t="shared" si="11"/>
        <v>125.12152777777777</v>
      </c>
      <c r="G21" s="150">
        <f t="shared" si="11"/>
        <v>125.12152777777777</v>
      </c>
      <c r="H21" s="146">
        <f t="shared" si="11"/>
        <v>3752.3215277777772</v>
      </c>
      <c r="I21" s="146">
        <f t="shared" si="11"/>
        <v>1036.7263888888888</v>
      </c>
      <c r="J21" s="146">
        <f t="shared" si="11"/>
        <v>4949.9079166666661</v>
      </c>
      <c r="K21" s="147">
        <f>SUM(K8:K20)</f>
        <v>4949.9079166666661</v>
      </c>
      <c r="L21" s="148">
        <f>SUM(L8:L20)</f>
        <v>5075.0294444444444</v>
      </c>
      <c r="M21" s="63">
        <f t="shared" si="1"/>
        <v>3.1058931728546173</v>
      </c>
      <c r="N21" s="63">
        <f t="shared" si="2"/>
        <v>99.579261192993783</v>
      </c>
      <c r="O21" s="63">
        <f t="shared" si="3"/>
        <v>99.568625948214645</v>
      </c>
      <c r="P21" s="65">
        <f>+G21+K21</f>
        <v>5075.0294444444435</v>
      </c>
      <c r="Q21" s="63">
        <f t="shared" si="4"/>
        <v>3.1058931728546164</v>
      </c>
      <c r="R21" s="63">
        <f t="shared" si="5"/>
        <v>99.579261192993783</v>
      </c>
      <c r="S21" s="63">
        <f t="shared" si="6"/>
        <v>99.568625948214631</v>
      </c>
    </row>
    <row r="22" spans="1:21" ht="110.25" customHeight="1" x14ac:dyDescent="0.25">
      <c r="A22" s="286" t="s">
        <v>108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</row>
    <row r="23" spans="1:21" ht="66" customHeight="1" x14ac:dyDescent="0.25">
      <c r="A23" s="287" t="s">
        <v>127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</row>
    <row r="33" spans="6:12" x14ac:dyDescent="0.25">
      <c r="F33" s="130">
        <v>25</v>
      </c>
    </row>
    <row r="37" spans="6:12" x14ac:dyDescent="0.25">
      <c r="L37" s="127">
        <v>20</v>
      </c>
    </row>
  </sheetData>
  <mergeCells count="25"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workbookViewId="0">
      <selection activeCell="E8" sqref="E8"/>
    </sheetView>
  </sheetViews>
  <sheetFormatPr defaultRowHeight="15" x14ac:dyDescent="0.25"/>
  <cols>
    <col min="1" max="1" width="14" style="174" customWidth="1"/>
    <col min="2" max="2" width="24.140625" style="169" customWidth="1"/>
    <col min="3" max="3" width="21.7109375" style="169" customWidth="1"/>
    <col min="4" max="4" width="22.28515625" style="169" customWidth="1"/>
    <col min="5" max="5" width="11.7109375" style="169" customWidth="1"/>
    <col min="6" max="14" width="9.140625" style="169"/>
    <col min="15" max="15" width="15.7109375" style="169" customWidth="1"/>
    <col min="16" max="16384" width="9.140625" style="169"/>
  </cols>
  <sheetData>
    <row r="1" spans="1:15" s="175" customFormat="1" ht="34.5" customHeight="1" x14ac:dyDescent="0.25">
      <c r="A1" s="288" t="s">
        <v>163</v>
      </c>
      <c r="B1" s="288"/>
      <c r="C1" s="288"/>
      <c r="D1" s="288"/>
    </row>
    <row r="2" spans="1:15" ht="38.25" customHeight="1" x14ac:dyDescent="0.25">
      <c r="A2" s="170" t="s">
        <v>158</v>
      </c>
      <c r="B2" s="170" t="s">
        <v>159</v>
      </c>
      <c r="C2" s="170" t="s">
        <v>160</v>
      </c>
      <c r="D2" s="170" t="s">
        <v>34</v>
      </c>
    </row>
    <row r="3" spans="1:15" s="173" customFormat="1" ht="22.5" customHeight="1" x14ac:dyDescent="0.25">
      <c r="A3" s="171">
        <v>43922</v>
      </c>
      <c r="B3" s="172">
        <f>'April-2020 ABSTRACT '!J11</f>
        <v>99.783612066762657</v>
      </c>
      <c r="C3" s="172">
        <f>'April-2020 ABSTRACT '!M11</f>
        <v>99.772094910367855</v>
      </c>
      <c r="D3" s="172">
        <f>(B3+C3)/2</f>
        <v>99.777853488565256</v>
      </c>
      <c r="F3" s="21"/>
      <c r="G3" s="21"/>
      <c r="H3" s="21"/>
    </row>
    <row r="4" spans="1:15" s="173" customFormat="1" ht="22.5" customHeight="1" x14ac:dyDescent="0.25">
      <c r="A4" s="171">
        <v>43952</v>
      </c>
      <c r="B4" s="172">
        <f>'May-2020 ABSTRACT  '!J11</f>
        <v>99.733199552105603</v>
      </c>
      <c r="C4" s="172">
        <f>'May-2020 ABSTRACT  '!M11</f>
        <v>99.715007949233836</v>
      </c>
      <c r="D4" s="172">
        <f t="shared" ref="D4:D14" si="0">(B4+C4)/2</f>
        <v>99.724103750669713</v>
      </c>
    </row>
    <row r="5" spans="1:15" s="173" customFormat="1" ht="22.5" customHeight="1" x14ac:dyDescent="0.25">
      <c r="A5" s="171">
        <v>43983</v>
      </c>
      <c r="B5" s="172"/>
      <c r="C5" s="172"/>
      <c r="D5" s="172">
        <f t="shared" si="0"/>
        <v>0</v>
      </c>
    </row>
    <row r="6" spans="1:15" s="173" customFormat="1" ht="22.5" customHeight="1" x14ac:dyDescent="0.25">
      <c r="A6" s="171">
        <v>44013</v>
      </c>
      <c r="B6" s="172"/>
      <c r="C6" s="172"/>
      <c r="D6" s="172">
        <f t="shared" si="0"/>
        <v>0</v>
      </c>
      <c r="G6" s="173" t="s">
        <v>161</v>
      </c>
      <c r="H6" s="289" t="s">
        <v>162</v>
      </c>
      <c r="I6" s="289"/>
      <c r="J6" s="289"/>
      <c r="K6" s="289"/>
      <c r="L6" s="289"/>
      <c r="M6" s="289"/>
      <c r="N6" s="289"/>
      <c r="O6" s="289"/>
    </row>
    <row r="7" spans="1:15" s="173" customFormat="1" ht="22.5" customHeight="1" x14ac:dyDescent="0.25">
      <c r="A7" s="171">
        <v>44044</v>
      </c>
      <c r="B7" s="172"/>
      <c r="C7" s="172"/>
      <c r="D7" s="172">
        <f t="shared" si="0"/>
        <v>0</v>
      </c>
    </row>
    <row r="8" spans="1:15" s="173" customFormat="1" ht="22.5" customHeight="1" x14ac:dyDescent="0.25">
      <c r="A8" s="171">
        <v>44075</v>
      </c>
      <c r="B8" s="172"/>
      <c r="C8" s="172"/>
      <c r="D8" s="172">
        <f t="shared" si="0"/>
        <v>0</v>
      </c>
    </row>
    <row r="9" spans="1:15" s="173" customFormat="1" ht="22.5" customHeight="1" x14ac:dyDescent="0.25">
      <c r="A9" s="171">
        <v>44105</v>
      </c>
      <c r="B9" s="172"/>
      <c r="C9" s="172"/>
      <c r="D9" s="172">
        <f t="shared" si="0"/>
        <v>0</v>
      </c>
    </row>
    <row r="10" spans="1:15" s="173" customFormat="1" ht="22.5" customHeight="1" x14ac:dyDescent="0.25">
      <c r="A10" s="171">
        <v>44136</v>
      </c>
      <c r="B10" s="172"/>
      <c r="C10" s="172"/>
      <c r="D10" s="172">
        <f t="shared" si="0"/>
        <v>0</v>
      </c>
    </row>
    <row r="11" spans="1:15" s="173" customFormat="1" ht="22.5" customHeight="1" x14ac:dyDescent="0.25">
      <c r="A11" s="171">
        <v>44166</v>
      </c>
      <c r="B11" s="172"/>
      <c r="C11" s="172"/>
      <c r="D11" s="172">
        <f t="shared" si="0"/>
        <v>0</v>
      </c>
    </row>
    <row r="12" spans="1:15" s="173" customFormat="1" ht="22.5" customHeight="1" x14ac:dyDescent="0.25">
      <c r="A12" s="171">
        <v>44197</v>
      </c>
      <c r="B12" s="172"/>
      <c r="C12" s="172"/>
      <c r="D12" s="172">
        <f t="shared" si="0"/>
        <v>0</v>
      </c>
    </row>
    <row r="13" spans="1:15" s="173" customFormat="1" ht="22.5" customHeight="1" x14ac:dyDescent="0.25">
      <c r="A13" s="171">
        <v>44228</v>
      </c>
      <c r="B13" s="172"/>
      <c r="C13" s="172"/>
      <c r="D13" s="172">
        <f t="shared" si="0"/>
        <v>0</v>
      </c>
    </row>
    <row r="14" spans="1:15" s="173" customFormat="1" ht="22.5" customHeight="1" x14ac:dyDescent="0.25">
      <c r="A14" s="171">
        <v>44256</v>
      </c>
      <c r="B14" s="172"/>
      <c r="C14" s="172"/>
      <c r="D14" s="172">
        <f t="shared" si="0"/>
        <v>0</v>
      </c>
    </row>
    <row r="20" spans="2:12" ht="21" x14ac:dyDescent="0.25">
      <c r="B20" s="244"/>
      <c r="C20" s="244"/>
      <c r="D20" s="244"/>
      <c r="E20" s="21"/>
      <c r="F20" s="244"/>
      <c r="G20" s="244"/>
      <c r="H20" s="21"/>
      <c r="I20" s="159"/>
      <c r="J20" s="159"/>
      <c r="K20" s="159"/>
      <c r="L20" s="21"/>
    </row>
  </sheetData>
  <mergeCells count="4">
    <mergeCell ref="A1:D1"/>
    <mergeCell ref="H6:O6"/>
    <mergeCell ref="B20:D20"/>
    <mergeCell ref="F20:G2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5"/>
  <sheetViews>
    <sheetView view="pageBreakPreview" zoomScale="60" zoomScaleNormal="55" workbookViewId="0">
      <selection activeCell="M9" sqref="M9"/>
    </sheetView>
  </sheetViews>
  <sheetFormatPr defaultRowHeight="15" x14ac:dyDescent="0.25"/>
  <cols>
    <col min="1" max="1" width="5.140625" customWidth="1"/>
    <col min="2" max="2" width="14.7109375" customWidth="1"/>
    <col min="3" max="3" width="11.140625" customWidth="1"/>
    <col min="4" max="4" width="11.85546875" customWidth="1"/>
    <col min="5" max="5" width="14.42578125" customWidth="1"/>
    <col min="6" max="6" width="15.7109375" customWidth="1"/>
    <col min="7" max="7" width="14" customWidth="1"/>
    <col min="8" max="8" width="15" customWidth="1"/>
    <col min="9" max="9" width="13.5703125" customWidth="1"/>
    <col min="10" max="10" width="15.7109375" customWidth="1"/>
    <col min="11" max="11" width="19.28515625" customWidth="1"/>
    <col min="12" max="12" width="19.5703125" customWidth="1"/>
    <col min="13" max="13" width="14.85546875" customWidth="1"/>
    <col min="14" max="14" width="16.7109375" customWidth="1"/>
    <col min="15" max="15" width="11.7109375" customWidth="1"/>
    <col min="16" max="16" width="21.28515625" customWidth="1"/>
    <col min="17" max="17" width="15.42578125" customWidth="1"/>
    <col min="18" max="18" width="12.5703125" customWidth="1"/>
    <col min="19" max="19" width="11.140625" customWidth="1"/>
  </cols>
  <sheetData>
    <row r="1" spans="1:20" s="1" customFormat="1" ht="36" customHeight="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20" s="1" customFormat="1" ht="52.5" customHeight="1" x14ac:dyDescent="0.25">
      <c r="A2" s="237" t="s">
        <v>135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20" s="2" customFormat="1" ht="31.5" customHeight="1" x14ac:dyDescent="0.25">
      <c r="A3" s="238" t="s">
        <v>1</v>
      </c>
      <c r="B3" s="238" t="s">
        <v>2</v>
      </c>
      <c r="C3" s="239" t="s">
        <v>3</v>
      </c>
      <c r="D3" s="238" t="s">
        <v>4</v>
      </c>
      <c r="E3" s="239" t="s">
        <v>136</v>
      </c>
      <c r="F3" s="239" t="s">
        <v>137</v>
      </c>
      <c r="G3" s="239" t="s">
        <v>133</v>
      </c>
      <c r="H3" s="242" t="s">
        <v>138</v>
      </c>
      <c r="I3" s="242"/>
      <c r="J3" s="242"/>
      <c r="K3" s="245" t="s">
        <v>120</v>
      </c>
      <c r="L3" s="238" t="s">
        <v>139</v>
      </c>
      <c r="M3" s="238"/>
      <c r="N3" s="238"/>
      <c r="O3" s="238"/>
      <c r="P3" s="238" t="s">
        <v>5</v>
      </c>
      <c r="Q3" s="238"/>
      <c r="R3" s="238"/>
      <c r="S3" s="238"/>
    </row>
    <row r="4" spans="1:20" s="2" customFormat="1" ht="24.75" customHeight="1" x14ac:dyDescent="0.25">
      <c r="A4" s="238"/>
      <c r="B4" s="238"/>
      <c r="C4" s="240"/>
      <c r="D4" s="238"/>
      <c r="E4" s="240"/>
      <c r="F4" s="240"/>
      <c r="G4" s="240"/>
      <c r="H4" s="242"/>
      <c r="I4" s="242"/>
      <c r="J4" s="242"/>
      <c r="K4" s="246"/>
      <c r="L4" s="238" t="s">
        <v>6</v>
      </c>
      <c r="M4" s="243" t="s">
        <v>7</v>
      </c>
      <c r="N4" s="243" t="s">
        <v>8</v>
      </c>
      <c r="O4" s="243" t="s">
        <v>9</v>
      </c>
      <c r="P4" s="238" t="s">
        <v>116</v>
      </c>
      <c r="Q4" s="243" t="s">
        <v>10</v>
      </c>
      <c r="R4" s="243" t="s">
        <v>11</v>
      </c>
      <c r="S4" s="243" t="s">
        <v>12</v>
      </c>
    </row>
    <row r="5" spans="1:20" s="2" customFormat="1" ht="146.25" customHeight="1" x14ac:dyDescent="0.25">
      <c r="A5" s="238"/>
      <c r="B5" s="238"/>
      <c r="C5" s="241"/>
      <c r="D5" s="238"/>
      <c r="E5" s="241"/>
      <c r="F5" s="241"/>
      <c r="G5" s="241"/>
      <c r="H5" s="153" t="s">
        <v>13</v>
      </c>
      <c r="I5" s="153" t="s">
        <v>14</v>
      </c>
      <c r="J5" s="153" t="s">
        <v>15</v>
      </c>
      <c r="K5" s="247"/>
      <c r="L5" s="238"/>
      <c r="M5" s="243"/>
      <c r="N5" s="243"/>
      <c r="O5" s="243"/>
      <c r="P5" s="238"/>
      <c r="Q5" s="243"/>
      <c r="R5" s="243"/>
      <c r="S5" s="243"/>
    </row>
    <row r="6" spans="1:20" s="163" customFormat="1" ht="44.25" customHeight="1" x14ac:dyDescent="0.25">
      <c r="A6" s="160">
        <v>1</v>
      </c>
      <c r="B6" s="160">
        <v>2</v>
      </c>
      <c r="C6" s="160">
        <v>3</v>
      </c>
      <c r="D6" s="160">
        <v>4</v>
      </c>
      <c r="E6" s="161" t="s">
        <v>16</v>
      </c>
      <c r="F6" s="160">
        <v>5</v>
      </c>
      <c r="G6" s="160" t="s">
        <v>17</v>
      </c>
      <c r="H6" s="162">
        <v>6</v>
      </c>
      <c r="I6" s="162">
        <v>7</v>
      </c>
      <c r="J6" s="162" t="s">
        <v>18</v>
      </c>
      <c r="K6" s="160" t="s">
        <v>19</v>
      </c>
      <c r="L6" s="160" t="s">
        <v>20</v>
      </c>
      <c r="M6" s="160" t="s">
        <v>21</v>
      </c>
      <c r="N6" s="160" t="s">
        <v>22</v>
      </c>
      <c r="O6" s="160" t="s">
        <v>23</v>
      </c>
      <c r="P6" s="160" t="s">
        <v>24</v>
      </c>
      <c r="Q6" s="160" t="s">
        <v>25</v>
      </c>
      <c r="R6" s="160" t="s">
        <v>26</v>
      </c>
      <c r="S6" s="160" t="s">
        <v>27</v>
      </c>
    </row>
    <row r="7" spans="1:20" s="12" customFormat="1" ht="78" customHeight="1" x14ac:dyDescent="0.25">
      <c r="A7" s="8">
        <v>1</v>
      </c>
      <c r="B7" s="9" t="s">
        <v>28</v>
      </c>
      <c r="C7" s="10">
        <f>'MAY-2020 I '!C14</f>
        <v>147</v>
      </c>
      <c r="D7" s="10">
        <f>'MAY-2020 I '!D14</f>
        <v>147</v>
      </c>
      <c r="E7" s="10">
        <f>'MAY-2020 I '!E14</f>
        <v>7989</v>
      </c>
      <c r="F7" s="11">
        <f>'MAY-2020 I '!F14</f>
        <v>20.622916666666665</v>
      </c>
      <c r="G7" s="11">
        <f>'MAY-2020 I '!G14</f>
        <v>36.241666666666667</v>
      </c>
      <c r="H7" s="11">
        <f>'MAY-2020 I '!H14</f>
        <v>67.459027777777777</v>
      </c>
      <c r="I7" s="11">
        <f>'MAY-2020 I '!I14</f>
        <v>43.432638888888881</v>
      </c>
      <c r="J7" s="11">
        <f>'MAY-2020 I '!J14</f>
        <v>110.89166666666665</v>
      </c>
      <c r="K7" s="11">
        <f>'MAY-2020 I '!K14</f>
        <v>209.58819444444444</v>
      </c>
      <c r="L7" s="11">
        <f>'MAY-2020 I '!L14</f>
        <v>131.51458333333335</v>
      </c>
      <c r="M7" s="11">
        <f>'MAY-2020 I '!M14</f>
        <v>0.89465702947845815</v>
      </c>
      <c r="N7" s="11">
        <f>'MAY-2020 I '!N14</f>
        <v>99.898606844171368</v>
      </c>
      <c r="O7" s="11">
        <f>'MAY-2020 I '!O14</f>
        <v>99.879750399263642</v>
      </c>
      <c r="P7" s="11">
        <f>'MAY-2020 I '!P14</f>
        <v>245.82986111111111</v>
      </c>
      <c r="Q7" s="11">
        <f>'MAY-2020 I '!Q14</f>
        <v>1.6723119803476947</v>
      </c>
      <c r="R7" s="11">
        <f>'MAY-2020 I '!R14</f>
        <v>99.808364243248079</v>
      </c>
      <c r="S7" s="11">
        <f>'MAY-2020 I '!S14</f>
        <v>99.775226884361885</v>
      </c>
      <c r="T7" s="151"/>
    </row>
    <row r="8" spans="1:20" s="12" customFormat="1" ht="78" customHeight="1" x14ac:dyDescent="0.25">
      <c r="A8" s="8">
        <v>2</v>
      </c>
      <c r="B8" s="13" t="s">
        <v>29</v>
      </c>
      <c r="C8" s="14">
        <f>'May-2020 II'!C50</f>
        <v>166</v>
      </c>
      <c r="D8" s="14">
        <f>'May-2020 II'!D50</f>
        <v>166</v>
      </c>
      <c r="E8" s="14">
        <f>'May-2020 II'!E50</f>
        <v>10132</v>
      </c>
      <c r="F8" s="15">
        <f>'May-2020 II'!F50</f>
        <v>21.256805555555555</v>
      </c>
      <c r="G8" s="15">
        <f>'May-2020 II'!G50</f>
        <v>32.072083333333339</v>
      </c>
      <c r="H8" s="15">
        <f>'May-2020 II'!H50</f>
        <v>155.74305555555554</v>
      </c>
      <c r="I8" s="15">
        <f>'May-2020 II'!I50</f>
        <v>122.39222222222223</v>
      </c>
      <c r="J8" s="15">
        <f>'May-2020 II'!J50</f>
        <v>278.13527777777779</v>
      </c>
      <c r="K8" s="15">
        <f>'May-2020 II'!K50</f>
        <v>437.74909722222213</v>
      </c>
      <c r="L8" s="15">
        <f>'May-2020 II'!L50</f>
        <v>299.39208333333323</v>
      </c>
      <c r="M8" s="15">
        <f>'May-2020 II'!M50</f>
        <v>1.8035667670682725</v>
      </c>
      <c r="N8" s="15">
        <f>'May-2020 II'!N50</f>
        <v>99.774796542802036</v>
      </c>
      <c r="O8" s="15">
        <f>'May-2020 II'!O50</f>
        <v>99.75758511195319</v>
      </c>
      <c r="P8" s="15">
        <f>'May-2020 II'!P50</f>
        <v>469.82118055555549</v>
      </c>
      <c r="Q8" s="15">
        <f>'May-2020 II'!Q50</f>
        <v>2.8302480756358763</v>
      </c>
      <c r="R8" s="15">
        <f>'May-2020 II'!R50</f>
        <v>99.64555876957651</v>
      </c>
      <c r="S8" s="15">
        <f>'May-2020 II'!S50</f>
        <v>99.61959031241453</v>
      </c>
    </row>
    <row r="9" spans="1:20" s="12" customFormat="1" ht="78" customHeight="1" x14ac:dyDescent="0.25">
      <c r="A9" s="8">
        <v>3</v>
      </c>
      <c r="B9" s="9" t="s">
        <v>30</v>
      </c>
      <c r="C9" s="10">
        <f>'May-2020- III '!C21</f>
        <v>1665</v>
      </c>
      <c r="D9" s="10">
        <f>'May-2020- III '!D21</f>
        <v>1665</v>
      </c>
      <c r="E9" s="10">
        <f>'May-2020- III '!E21</f>
        <v>99095</v>
      </c>
      <c r="F9" s="11">
        <f>'May-2020- III '!F21</f>
        <v>221.86111111111111</v>
      </c>
      <c r="G9" s="11">
        <f>'May-2020- III '!G21</f>
        <v>346.98263888888886</v>
      </c>
      <c r="H9" s="11">
        <f>'May-2020- III '!H21</f>
        <v>4012.2680555555553</v>
      </c>
      <c r="I9" s="11">
        <f>'May-2020- III '!I21</f>
        <v>1517.5430555555556</v>
      </c>
      <c r="J9" s="11">
        <f>'May-2020- III '!J21</f>
        <v>5679.9711111111101</v>
      </c>
      <c r="K9" s="11">
        <f>'May-2020- III '!K21</f>
        <v>10629.879027777779</v>
      </c>
      <c r="L9" s="11">
        <f>'May-2020- III '!L21</f>
        <v>5901.8322222222232</v>
      </c>
      <c r="M9" s="11">
        <f>'May-2020- III '!M21</f>
        <v>3.5446439773106446</v>
      </c>
      <c r="N9" s="11">
        <f>'May-2020- III '!N21</f>
        <v>99.526195269343418</v>
      </c>
      <c r="O9" s="11">
        <f>'May-2020- III '!O21</f>
        <v>99.507688336484648</v>
      </c>
      <c r="P9" s="11">
        <f>'May-2020- III '!P21</f>
        <v>10976.861666666668</v>
      </c>
      <c r="Q9" s="11">
        <f>'May-2020- III '!Q21</f>
        <v>6.5927097097097098</v>
      </c>
      <c r="R9" s="11">
        <f>'May-2020- III '!R21</f>
        <v>99.113290037722905</v>
      </c>
      <c r="S9" s="11">
        <f>'May-2020- III '!S21</f>
        <v>99.084345873651444</v>
      </c>
    </row>
    <row r="10" spans="1:20" s="168" customFormat="1" ht="54" customHeight="1" x14ac:dyDescent="0.25">
      <c r="A10" s="164" t="s">
        <v>15</v>
      </c>
      <c r="B10" s="165"/>
      <c r="C10" s="166">
        <f t="shared" ref="C10:I10" si="0">SUM(C7:C9)</f>
        <v>1978</v>
      </c>
      <c r="D10" s="166">
        <f t="shared" si="0"/>
        <v>1978</v>
      </c>
      <c r="E10" s="166">
        <f t="shared" si="0"/>
        <v>117216</v>
      </c>
      <c r="F10" s="167">
        <f t="shared" si="0"/>
        <v>263.74083333333334</v>
      </c>
      <c r="G10" s="167">
        <f t="shared" si="0"/>
        <v>415.29638888888883</v>
      </c>
      <c r="H10" s="167">
        <f t="shared" si="0"/>
        <v>4235.4701388888889</v>
      </c>
      <c r="I10" s="167">
        <f t="shared" si="0"/>
        <v>1683.3679166666668</v>
      </c>
      <c r="J10" s="167">
        <f>+H10+I10</f>
        <v>5918.8380555555559</v>
      </c>
      <c r="K10" s="167">
        <f>SUM(K7:K9)</f>
        <v>11277.216319444446</v>
      </c>
      <c r="L10" s="167">
        <f>SUM(L7:L9)</f>
        <v>6332.73888888889</v>
      </c>
      <c r="M10" s="167">
        <f>L10/C10</f>
        <v>3.2015869003482762</v>
      </c>
      <c r="N10" s="167">
        <f>SUM(N7:N9)/3</f>
        <v>99.733199552105603</v>
      </c>
      <c r="O10" s="167">
        <f>SUM(O7:O9)/3</f>
        <v>99.715007949233836</v>
      </c>
      <c r="P10" s="167">
        <f>+G10+K10</f>
        <v>11692.512708333334</v>
      </c>
      <c r="Q10" s="167">
        <f>+P10/C10</f>
        <v>5.9112804389956191</v>
      </c>
      <c r="R10" s="167">
        <f>SUM(R7:R9)/3</f>
        <v>99.522404350182498</v>
      </c>
      <c r="S10" s="167">
        <f>SUM(S7:S9)/3</f>
        <v>99.493054356809282</v>
      </c>
    </row>
    <row r="11" spans="1:20" s="23" customFormat="1" ht="41.25" customHeight="1" x14ac:dyDescent="0.25">
      <c r="A11" s="19" t="s">
        <v>31</v>
      </c>
      <c r="B11" s="154"/>
      <c r="C11" s="154"/>
      <c r="D11" s="154"/>
      <c r="E11" s="154"/>
      <c r="F11" s="154"/>
      <c r="G11" s="244" t="s">
        <v>32</v>
      </c>
      <c r="H11" s="244"/>
      <c r="I11" s="244"/>
      <c r="J11" s="21">
        <f>+N10</f>
        <v>99.733199552105603</v>
      </c>
      <c r="K11" s="244" t="s">
        <v>33</v>
      </c>
      <c r="L11" s="244"/>
      <c r="M11" s="21">
        <f>+O10</f>
        <v>99.715007949233836</v>
      </c>
      <c r="N11" s="154"/>
      <c r="O11" s="154" t="s">
        <v>34</v>
      </c>
      <c r="P11" s="154"/>
      <c r="Q11" s="21">
        <f>+(J11+M11)/2</f>
        <v>99.724103750669713</v>
      </c>
      <c r="R11" s="154"/>
      <c r="S11" s="22"/>
    </row>
    <row r="15" spans="1:20" x14ac:dyDescent="0.25">
      <c r="L15" t="s">
        <v>35</v>
      </c>
    </row>
  </sheetData>
  <mergeCells count="23">
    <mergeCell ref="A1:R1"/>
    <mergeCell ref="A2:R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2"/>
  <sheetViews>
    <sheetView view="pageBreakPreview" topLeftCell="A4" zoomScale="60" workbookViewId="0">
      <selection activeCell="G8" sqref="G8"/>
    </sheetView>
  </sheetViews>
  <sheetFormatPr defaultRowHeight="12.75" x14ac:dyDescent="0.2"/>
  <cols>
    <col min="1" max="1" width="3.5703125" style="72" customWidth="1"/>
    <col min="2" max="2" width="13" style="28" customWidth="1"/>
    <col min="3" max="3" width="11.28515625" style="28" customWidth="1"/>
    <col min="4" max="4" width="9.42578125" style="28" customWidth="1"/>
    <col min="5" max="5" width="10.85546875" style="28" customWidth="1"/>
    <col min="6" max="6" width="12.85546875" style="28" customWidth="1"/>
    <col min="7" max="7" width="15.28515625" style="28" customWidth="1"/>
    <col min="8" max="8" width="16.7109375" style="28" customWidth="1"/>
    <col min="9" max="9" width="15.28515625" style="28" customWidth="1"/>
    <col min="10" max="10" width="15" style="28" customWidth="1"/>
    <col min="11" max="11" width="16.140625" style="28" customWidth="1"/>
    <col min="12" max="12" width="17.5703125" style="28" customWidth="1"/>
    <col min="13" max="13" width="15.42578125" style="28" customWidth="1"/>
    <col min="14" max="14" width="10.85546875" style="28" customWidth="1"/>
    <col min="15" max="15" width="11.42578125" style="28" customWidth="1"/>
    <col min="16" max="17" width="14.5703125" style="28" customWidth="1"/>
    <col min="18" max="18" width="11.85546875" style="28" customWidth="1"/>
    <col min="19" max="19" width="13" style="28" customWidth="1"/>
    <col min="20" max="23" width="9.140625" style="28"/>
    <col min="24" max="24" width="11.5703125" style="28" bestFit="1" customWidth="1"/>
    <col min="25" max="257" width="9.140625" style="28"/>
    <col min="258" max="258" width="3.5703125" style="28" customWidth="1"/>
    <col min="259" max="259" width="13.85546875" style="28" customWidth="1"/>
    <col min="260" max="260" width="12.28515625" style="28" bestFit="1" customWidth="1"/>
    <col min="261" max="261" width="10.5703125" style="28" customWidth="1"/>
    <col min="262" max="262" width="15.28515625" style="28" customWidth="1"/>
    <col min="263" max="263" width="14.5703125" style="28" customWidth="1"/>
    <col min="264" max="264" width="13.42578125" style="28" customWidth="1"/>
    <col min="265" max="265" width="15.140625" style="28" customWidth="1"/>
    <col min="266" max="266" width="9.28515625" style="28" customWidth="1"/>
    <col min="267" max="267" width="11.85546875" style="28" customWidth="1"/>
    <col min="268" max="268" width="14.5703125" style="28" customWidth="1"/>
    <col min="269" max="269" width="17" style="28" customWidth="1"/>
    <col min="270" max="270" width="10.85546875" style="28" customWidth="1"/>
    <col min="271" max="271" width="13.7109375" style="28" customWidth="1"/>
    <col min="272" max="272" width="14.5703125" style="28" customWidth="1"/>
    <col min="273" max="273" width="17" style="28" customWidth="1"/>
    <col min="274" max="274" width="11.85546875" style="28" customWidth="1"/>
    <col min="275" max="275" width="13.7109375" style="28" customWidth="1"/>
    <col min="276" max="513" width="9.140625" style="28"/>
    <col min="514" max="514" width="3.5703125" style="28" customWidth="1"/>
    <col min="515" max="515" width="13.85546875" style="28" customWidth="1"/>
    <col min="516" max="516" width="12.28515625" style="28" bestFit="1" customWidth="1"/>
    <col min="517" max="517" width="10.5703125" style="28" customWidth="1"/>
    <col min="518" max="518" width="15.28515625" style="28" customWidth="1"/>
    <col min="519" max="519" width="14.5703125" style="28" customWidth="1"/>
    <col min="520" max="520" width="13.42578125" style="28" customWidth="1"/>
    <col min="521" max="521" width="15.140625" style="28" customWidth="1"/>
    <col min="522" max="522" width="9.28515625" style="28" customWidth="1"/>
    <col min="523" max="523" width="11.85546875" style="28" customWidth="1"/>
    <col min="524" max="524" width="14.5703125" style="28" customWidth="1"/>
    <col min="525" max="525" width="17" style="28" customWidth="1"/>
    <col min="526" max="526" width="10.85546875" style="28" customWidth="1"/>
    <col min="527" max="527" width="13.7109375" style="28" customWidth="1"/>
    <col min="528" max="528" width="14.5703125" style="28" customWidth="1"/>
    <col min="529" max="529" width="17" style="28" customWidth="1"/>
    <col min="530" max="530" width="11.85546875" style="28" customWidth="1"/>
    <col min="531" max="531" width="13.7109375" style="28" customWidth="1"/>
    <col min="532" max="769" width="9.140625" style="28"/>
    <col min="770" max="770" width="3.5703125" style="28" customWidth="1"/>
    <col min="771" max="771" width="13.85546875" style="28" customWidth="1"/>
    <col min="772" max="772" width="12.28515625" style="28" bestFit="1" customWidth="1"/>
    <col min="773" max="773" width="10.5703125" style="28" customWidth="1"/>
    <col min="774" max="774" width="15.28515625" style="28" customWidth="1"/>
    <col min="775" max="775" width="14.5703125" style="28" customWidth="1"/>
    <col min="776" max="776" width="13.42578125" style="28" customWidth="1"/>
    <col min="777" max="777" width="15.140625" style="28" customWidth="1"/>
    <col min="778" max="778" width="9.28515625" style="28" customWidth="1"/>
    <col min="779" max="779" width="11.85546875" style="28" customWidth="1"/>
    <col min="780" max="780" width="14.5703125" style="28" customWidth="1"/>
    <col min="781" max="781" width="17" style="28" customWidth="1"/>
    <col min="782" max="782" width="10.85546875" style="28" customWidth="1"/>
    <col min="783" max="783" width="13.7109375" style="28" customWidth="1"/>
    <col min="784" max="784" width="14.5703125" style="28" customWidth="1"/>
    <col min="785" max="785" width="17" style="28" customWidth="1"/>
    <col min="786" max="786" width="11.85546875" style="28" customWidth="1"/>
    <col min="787" max="787" width="13.7109375" style="28" customWidth="1"/>
    <col min="788" max="1025" width="9.140625" style="28"/>
    <col min="1026" max="1026" width="3.5703125" style="28" customWidth="1"/>
    <col min="1027" max="1027" width="13.85546875" style="28" customWidth="1"/>
    <col min="1028" max="1028" width="12.28515625" style="28" bestFit="1" customWidth="1"/>
    <col min="1029" max="1029" width="10.5703125" style="28" customWidth="1"/>
    <col min="1030" max="1030" width="15.28515625" style="28" customWidth="1"/>
    <col min="1031" max="1031" width="14.5703125" style="28" customWidth="1"/>
    <col min="1032" max="1032" width="13.42578125" style="28" customWidth="1"/>
    <col min="1033" max="1033" width="15.140625" style="28" customWidth="1"/>
    <col min="1034" max="1034" width="9.28515625" style="28" customWidth="1"/>
    <col min="1035" max="1035" width="11.85546875" style="28" customWidth="1"/>
    <col min="1036" max="1036" width="14.5703125" style="28" customWidth="1"/>
    <col min="1037" max="1037" width="17" style="28" customWidth="1"/>
    <col min="1038" max="1038" width="10.85546875" style="28" customWidth="1"/>
    <col min="1039" max="1039" width="13.7109375" style="28" customWidth="1"/>
    <col min="1040" max="1040" width="14.5703125" style="28" customWidth="1"/>
    <col min="1041" max="1041" width="17" style="28" customWidth="1"/>
    <col min="1042" max="1042" width="11.85546875" style="28" customWidth="1"/>
    <col min="1043" max="1043" width="13.7109375" style="28" customWidth="1"/>
    <col min="1044" max="1281" width="9.140625" style="28"/>
    <col min="1282" max="1282" width="3.5703125" style="28" customWidth="1"/>
    <col min="1283" max="1283" width="13.85546875" style="28" customWidth="1"/>
    <col min="1284" max="1284" width="12.28515625" style="28" bestFit="1" customWidth="1"/>
    <col min="1285" max="1285" width="10.5703125" style="28" customWidth="1"/>
    <col min="1286" max="1286" width="15.28515625" style="28" customWidth="1"/>
    <col min="1287" max="1287" width="14.5703125" style="28" customWidth="1"/>
    <col min="1288" max="1288" width="13.42578125" style="28" customWidth="1"/>
    <col min="1289" max="1289" width="15.140625" style="28" customWidth="1"/>
    <col min="1290" max="1290" width="9.28515625" style="28" customWidth="1"/>
    <col min="1291" max="1291" width="11.85546875" style="28" customWidth="1"/>
    <col min="1292" max="1292" width="14.5703125" style="28" customWidth="1"/>
    <col min="1293" max="1293" width="17" style="28" customWidth="1"/>
    <col min="1294" max="1294" width="10.85546875" style="28" customWidth="1"/>
    <col min="1295" max="1295" width="13.7109375" style="28" customWidth="1"/>
    <col min="1296" max="1296" width="14.5703125" style="28" customWidth="1"/>
    <col min="1297" max="1297" width="17" style="28" customWidth="1"/>
    <col min="1298" max="1298" width="11.85546875" style="28" customWidth="1"/>
    <col min="1299" max="1299" width="13.7109375" style="28" customWidth="1"/>
    <col min="1300" max="1537" width="9.140625" style="28"/>
    <col min="1538" max="1538" width="3.5703125" style="28" customWidth="1"/>
    <col min="1539" max="1539" width="13.85546875" style="28" customWidth="1"/>
    <col min="1540" max="1540" width="12.28515625" style="28" bestFit="1" customWidth="1"/>
    <col min="1541" max="1541" width="10.5703125" style="28" customWidth="1"/>
    <col min="1542" max="1542" width="15.28515625" style="28" customWidth="1"/>
    <col min="1543" max="1543" width="14.5703125" style="28" customWidth="1"/>
    <col min="1544" max="1544" width="13.42578125" style="28" customWidth="1"/>
    <col min="1545" max="1545" width="15.140625" style="28" customWidth="1"/>
    <col min="1546" max="1546" width="9.28515625" style="28" customWidth="1"/>
    <col min="1547" max="1547" width="11.85546875" style="28" customWidth="1"/>
    <col min="1548" max="1548" width="14.5703125" style="28" customWidth="1"/>
    <col min="1549" max="1549" width="17" style="28" customWidth="1"/>
    <col min="1550" max="1550" width="10.85546875" style="28" customWidth="1"/>
    <col min="1551" max="1551" width="13.7109375" style="28" customWidth="1"/>
    <col min="1552" max="1552" width="14.5703125" style="28" customWidth="1"/>
    <col min="1553" max="1553" width="17" style="28" customWidth="1"/>
    <col min="1554" max="1554" width="11.85546875" style="28" customWidth="1"/>
    <col min="1555" max="1555" width="13.7109375" style="28" customWidth="1"/>
    <col min="1556" max="1793" width="9.140625" style="28"/>
    <col min="1794" max="1794" width="3.5703125" style="28" customWidth="1"/>
    <col min="1795" max="1795" width="13.85546875" style="28" customWidth="1"/>
    <col min="1796" max="1796" width="12.28515625" style="28" bestFit="1" customWidth="1"/>
    <col min="1797" max="1797" width="10.5703125" style="28" customWidth="1"/>
    <col min="1798" max="1798" width="15.28515625" style="28" customWidth="1"/>
    <col min="1799" max="1799" width="14.5703125" style="28" customWidth="1"/>
    <col min="1800" max="1800" width="13.42578125" style="28" customWidth="1"/>
    <col min="1801" max="1801" width="15.140625" style="28" customWidth="1"/>
    <col min="1802" max="1802" width="9.28515625" style="28" customWidth="1"/>
    <col min="1803" max="1803" width="11.85546875" style="28" customWidth="1"/>
    <col min="1804" max="1804" width="14.5703125" style="28" customWidth="1"/>
    <col min="1805" max="1805" width="17" style="28" customWidth="1"/>
    <col min="1806" max="1806" width="10.85546875" style="28" customWidth="1"/>
    <col min="1807" max="1807" width="13.7109375" style="28" customWidth="1"/>
    <col min="1808" max="1808" width="14.5703125" style="28" customWidth="1"/>
    <col min="1809" max="1809" width="17" style="28" customWidth="1"/>
    <col min="1810" max="1810" width="11.85546875" style="28" customWidth="1"/>
    <col min="1811" max="1811" width="13.7109375" style="28" customWidth="1"/>
    <col min="1812" max="2049" width="9.140625" style="28"/>
    <col min="2050" max="2050" width="3.5703125" style="28" customWidth="1"/>
    <col min="2051" max="2051" width="13.85546875" style="28" customWidth="1"/>
    <col min="2052" max="2052" width="12.28515625" style="28" bestFit="1" customWidth="1"/>
    <col min="2053" max="2053" width="10.5703125" style="28" customWidth="1"/>
    <col min="2054" max="2054" width="15.28515625" style="28" customWidth="1"/>
    <col min="2055" max="2055" width="14.5703125" style="28" customWidth="1"/>
    <col min="2056" max="2056" width="13.42578125" style="28" customWidth="1"/>
    <col min="2057" max="2057" width="15.140625" style="28" customWidth="1"/>
    <col min="2058" max="2058" width="9.28515625" style="28" customWidth="1"/>
    <col min="2059" max="2059" width="11.85546875" style="28" customWidth="1"/>
    <col min="2060" max="2060" width="14.5703125" style="28" customWidth="1"/>
    <col min="2061" max="2061" width="17" style="28" customWidth="1"/>
    <col min="2062" max="2062" width="10.85546875" style="28" customWidth="1"/>
    <col min="2063" max="2063" width="13.7109375" style="28" customWidth="1"/>
    <col min="2064" max="2064" width="14.5703125" style="28" customWidth="1"/>
    <col min="2065" max="2065" width="17" style="28" customWidth="1"/>
    <col min="2066" max="2066" width="11.85546875" style="28" customWidth="1"/>
    <col min="2067" max="2067" width="13.7109375" style="28" customWidth="1"/>
    <col min="2068" max="2305" width="9.140625" style="28"/>
    <col min="2306" max="2306" width="3.5703125" style="28" customWidth="1"/>
    <col min="2307" max="2307" width="13.85546875" style="28" customWidth="1"/>
    <col min="2308" max="2308" width="12.28515625" style="28" bestFit="1" customWidth="1"/>
    <col min="2309" max="2309" width="10.5703125" style="28" customWidth="1"/>
    <col min="2310" max="2310" width="15.28515625" style="28" customWidth="1"/>
    <col min="2311" max="2311" width="14.5703125" style="28" customWidth="1"/>
    <col min="2312" max="2312" width="13.42578125" style="28" customWidth="1"/>
    <col min="2313" max="2313" width="15.140625" style="28" customWidth="1"/>
    <col min="2314" max="2314" width="9.28515625" style="28" customWidth="1"/>
    <col min="2315" max="2315" width="11.85546875" style="28" customWidth="1"/>
    <col min="2316" max="2316" width="14.5703125" style="28" customWidth="1"/>
    <col min="2317" max="2317" width="17" style="28" customWidth="1"/>
    <col min="2318" max="2318" width="10.85546875" style="28" customWidth="1"/>
    <col min="2319" max="2319" width="13.7109375" style="28" customWidth="1"/>
    <col min="2320" max="2320" width="14.5703125" style="28" customWidth="1"/>
    <col min="2321" max="2321" width="17" style="28" customWidth="1"/>
    <col min="2322" max="2322" width="11.85546875" style="28" customWidth="1"/>
    <col min="2323" max="2323" width="13.7109375" style="28" customWidth="1"/>
    <col min="2324" max="2561" width="9.140625" style="28"/>
    <col min="2562" max="2562" width="3.5703125" style="28" customWidth="1"/>
    <col min="2563" max="2563" width="13.85546875" style="28" customWidth="1"/>
    <col min="2564" max="2564" width="12.28515625" style="28" bestFit="1" customWidth="1"/>
    <col min="2565" max="2565" width="10.5703125" style="28" customWidth="1"/>
    <col min="2566" max="2566" width="15.28515625" style="28" customWidth="1"/>
    <col min="2567" max="2567" width="14.5703125" style="28" customWidth="1"/>
    <col min="2568" max="2568" width="13.42578125" style="28" customWidth="1"/>
    <col min="2569" max="2569" width="15.140625" style="28" customWidth="1"/>
    <col min="2570" max="2570" width="9.28515625" style="28" customWidth="1"/>
    <col min="2571" max="2571" width="11.85546875" style="28" customWidth="1"/>
    <col min="2572" max="2572" width="14.5703125" style="28" customWidth="1"/>
    <col min="2573" max="2573" width="17" style="28" customWidth="1"/>
    <col min="2574" max="2574" width="10.85546875" style="28" customWidth="1"/>
    <col min="2575" max="2575" width="13.7109375" style="28" customWidth="1"/>
    <col min="2576" max="2576" width="14.5703125" style="28" customWidth="1"/>
    <col min="2577" max="2577" width="17" style="28" customWidth="1"/>
    <col min="2578" max="2578" width="11.85546875" style="28" customWidth="1"/>
    <col min="2579" max="2579" width="13.7109375" style="28" customWidth="1"/>
    <col min="2580" max="2817" width="9.140625" style="28"/>
    <col min="2818" max="2818" width="3.5703125" style="28" customWidth="1"/>
    <col min="2819" max="2819" width="13.85546875" style="28" customWidth="1"/>
    <col min="2820" max="2820" width="12.28515625" style="28" bestFit="1" customWidth="1"/>
    <col min="2821" max="2821" width="10.5703125" style="28" customWidth="1"/>
    <col min="2822" max="2822" width="15.28515625" style="28" customWidth="1"/>
    <col min="2823" max="2823" width="14.5703125" style="28" customWidth="1"/>
    <col min="2824" max="2824" width="13.42578125" style="28" customWidth="1"/>
    <col min="2825" max="2825" width="15.140625" style="28" customWidth="1"/>
    <col min="2826" max="2826" width="9.28515625" style="28" customWidth="1"/>
    <col min="2827" max="2827" width="11.85546875" style="28" customWidth="1"/>
    <col min="2828" max="2828" width="14.5703125" style="28" customWidth="1"/>
    <col min="2829" max="2829" width="17" style="28" customWidth="1"/>
    <col min="2830" max="2830" width="10.85546875" style="28" customWidth="1"/>
    <col min="2831" max="2831" width="13.7109375" style="28" customWidth="1"/>
    <col min="2832" max="2832" width="14.5703125" style="28" customWidth="1"/>
    <col min="2833" max="2833" width="17" style="28" customWidth="1"/>
    <col min="2834" max="2834" width="11.85546875" style="28" customWidth="1"/>
    <col min="2835" max="2835" width="13.7109375" style="28" customWidth="1"/>
    <col min="2836" max="3073" width="9.140625" style="28"/>
    <col min="3074" max="3074" width="3.5703125" style="28" customWidth="1"/>
    <col min="3075" max="3075" width="13.85546875" style="28" customWidth="1"/>
    <col min="3076" max="3076" width="12.28515625" style="28" bestFit="1" customWidth="1"/>
    <col min="3077" max="3077" width="10.5703125" style="28" customWidth="1"/>
    <col min="3078" max="3078" width="15.28515625" style="28" customWidth="1"/>
    <col min="3079" max="3079" width="14.5703125" style="28" customWidth="1"/>
    <col min="3080" max="3080" width="13.42578125" style="28" customWidth="1"/>
    <col min="3081" max="3081" width="15.140625" style="28" customWidth="1"/>
    <col min="3082" max="3082" width="9.28515625" style="28" customWidth="1"/>
    <col min="3083" max="3083" width="11.85546875" style="28" customWidth="1"/>
    <col min="3084" max="3084" width="14.5703125" style="28" customWidth="1"/>
    <col min="3085" max="3085" width="17" style="28" customWidth="1"/>
    <col min="3086" max="3086" width="10.85546875" style="28" customWidth="1"/>
    <col min="3087" max="3087" width="13.7109375" style="28" customWidth="1"/>
    <col min="3088" max="3088" width="14.5703125" style="28" customWidth="1"/>
    <col min="3089" max="3089" width="17" style="28" customWidth="1"/>
    <col min="3090" max="3090" width="11.85546875" style="28" customWidth="1"/>
    <col min="3091" max="3091" width="13.7109375" style="28" customWidth="1"/>
    <col min="3092" max="3329" width="9.140625" style="28"/>
    <col min="3330" max="3330" width="3.5703125" style="28" customWidth="1"/>
    <col min="3331" max="3331" width="13.85546875" style="28" customWidth="1"/>
    <col min="3332" max="3332" width="12.28515625" style="28" bestFit="1" customWidth="1"/>
    <col min="3333" max="3333" width="10.5703125" style="28" customWidth="1"/>
    <col min="3334" max="3334" width="15.28515625" style="28" customWidth="1"/>
    <col min="3335" max="3335" width="14.5703125" style="28" customWidth="1"/>
    <col min="3336" max="3336" width="13.42578125" style="28" customWidth="1"/>
    <col min="3337" max="3337" width="15.140625" style="28" customWidth="1"/>
    <col min="3338" max="3338" width="9.28515625" style="28" customWidth="1"/>
    <col min="3339" max="3339" width="11.85546875" style="28" customWidth="1"/>
    <col min="3340" max="3340" width="14.5703125" style="28" customWidth="1"/>
    <col min="3341" max="3341" width="17" style="28" customWidth="1"/>
    <col min="3342" max="3342" width="10.85546875" style="28" customWidth="1"/>
    <col min="3343" max="3343" width="13.7109375" style="28" customWidth="1"/>
    <col min="3344" max="3344" width="14.5703125" style="28" customWidth="1"/>
    <col min="3345" max="3345" width="17" style="28" customWidth="1"/>
    <col min="3346" max="3346" width="11.85546875" style="28" customWidth="1"/>
    <col min="3347" max="3347" width="13.7109375" style="28" customWidth="1"/>
    <col min="3348" max="3585" width="9.140625" style="28"/>
    <col min="3586" max="3586" width="3.5703125" style="28" customWidth="1"/>
    <col min="3587" max="3587" width="13.85546875" style="28" customWidth="1"/>
    <col min="3588" max="3588" width="12.28515625" style="28" bestFit="1" customWidth="1"/>
    <col min="3589" max="3589" width="10.5703125" style="28" customWidth="1"/>
    <col min="3590" max="3590" width="15.28515625" style="28" customWidth="1"/>
    <col min="3591" max="3591" width="14.5703125" style="28" customWidth="1"/>
    <col min="3592" max="3592" width="13.42578125" style="28" customWidth="1"/>
    <col min="3593" max="3593" width="15.140625" style="28" customWidth="1"/>
    <col min="3594" max="3594" width="9.28515625" style="28" customWidth="1"/>
    <col min="3595" max="3595" width="11.85546875" style="28" customWidth="1"/>
    <col min="3596" max="3596" width="14.5703125" style="28" customWidth="1"/>
    <col min="3597" max="3597" width="17" style="28" customWidth="1"/>
    <col min="3598" max="3598" width="10.85546875" style="28" customWidth="1"/>
    <col min="3599" max="3599" width="13.7109375" style="28" customWidth="1"/>
    <col min="3600" max="3600" width="14.5703125" style="28" customWidth="1"/>
    <col min="3601" max="3601" width="17" style="28" customWidth="1"/>
    <col min="3602" max="3602" width="11.85546875" style="28" customWidth="1"/>
    <col min="3603" max="3603" width="13.7109375" style="28" customWidth="1"/>
    <col min="3604" max="3841" width="9.140625" style="28"/>
    <col min="3842" max="3842" width="3.5703125" style="28" customWidth="1"/>
    <col min="3843" max="3843" width="13.85546875" style="28" customWidth="1"/>
    <col min="3844" max="3844" width="12.28515625" style="28" bestFit="1" customWidth="1"/>
    <col min="3845" max="3845" width="10.5703125" style="28" customWidth="1"/>
    <col min="3846" max="3846" width="15.28515625" style="28" customWidth="1"/>
    <col min="3847" max="3847" width="14.5703125" style="28" customWidth="1"/>
    <col min="3848" max="3848" width="13.42578125" style="28" customWidth="1"/>
    <col min="3849" max="3849" width="15.140625" style="28" customWidth="1"/>
    <col min="3850" max="3850" width="9.28515625" style="28" customWidth="1"/>
    <col min="3851" max="3851" width="11.85546875" style="28" customWidth="1"/>
    <col min="3852" max="3852" width="14.5703125" style="28" customWidth="1"/>
    <col min="3853" max="3853" width="17" style="28" customWidth="1"/>
    <col min="3854" max="3854" width="10.85546875" style="28" customWidth="1"/>
    <col min="3855" max="3855" width="13.7109375" style="28" customWidth="1"/>
    <col min="3856" max="3856" width="14.5703125" style="28" customWidth="1"/>
    <col min="3857" max="3857" width="17" style="28" customWidth="1"/>
    <col min="3858" max="3858" width="11.85546875" style="28" customWidth="1"/>
    <col min="3859" max="3859" width="13.7109375" style="28" customWidth="1"/>
    <col min="3860" max="4097" width="9.140625" style="28"/>
    <col min="4098" max="4098" width="3.5703125" style="28" customWidth="1"/>
    <col min="4099" max="4099" width="13.85546875" style="28" customWidth="1"/>
    <col min="4100" max="4100" width="12.28515625" style="28" bestFit="1" customWidth="1"/>
    <col min="4101" max="4101" width="10.5703125" style="28" customWidth="1"/>
    <col min="4102" max="4102" width="15.28515625" style="28" customWidth="1"/>
    <col min="4103" max="4103" width="14.5703125" style="28" customWidth="1"/>
    <col min="4104" max="4104" width="13.42578125" style="28" customWidth="1"/>
    <col min="4105" max="4105" width="15.140625" style="28" customWidth="1"/>
    <col min="4106" max="4106" width="9.28515625" style="28" customWidth="1"/>
    <col min="4107" max="4107" width="11.85546875" style="28" customWidth="1"/>
    <col min="4108" max="4108" width="14.5703125" style="28" customWidth="1"/>
    <col min="4109" max="4109" width="17" style="28" customWidth="1"/>
    <col min="4110" max="4110" width="10.85546875" style="28" customWidth="1"/>
    <col min="4111" max="4111" width="13.7109375" style="28" customWidth="1"/>
    <col min="4112" max="4112" width="14.5703125" style="28" customWidth="1"/>
    <col min="4113" max="4113" width="17" style="28" customWidth="1"/>
    <col min="4114" max="4114" width="11.85546875" style="28" customWidth="1"/>
    <col min="4115" max="4115" width="13.7109375" style="28" customWidth="1"/>
    <col min="4116" max="4353" width="9.140625" style="28"/>
    <col min="4354" max="4354" width="3.5703125" style="28" customWidth="1"/>
    <col min="4355" max="4355" width="13.85546875" style="28" customWidth="1"/>
    <col min="4356" max="4356" width="12.28515625" style="28" bestFit="1" customWidth="1"/>
    <col min="4357" max="4357" width="10.5703125" style="28" customWidth="1"/>
    <col min="4358" max="4358" width="15.28515625" style="28" customWidth="1"/>
    <col min="4359" max="4359" width="14.5703125" style="28" customWidth="1"/>
    <col min="4360" max="4360" width="13.42578125" style="28" customWidth="1"/>
    <col min="4361" max="4361" width="15.140625" style="28" customWidth="1"/>
    <col min="4362" max="4362" width="9.28515625" style="28" customWidth="1"/>
    <col min="4363" max="4363" width="11.85546875" style="28" customWidth="1"/>
    <col min="4364" max="4364" width="14.5703125" style="28" customWidth="1"/>
    <col min="4365" max="4365" width="17" style="28" customWidth="1"/>
    <col min="4366" max="4366" width="10.85546875" style="28" customWidth="1"/>
    <col min="4367" max="4367" width="13.7109375" style="28" customWidth="1"/>
    <col min="4368" max="4368" width="14.5703125" style="28" customWidth="1"/>
    <col min="4369" max="4369" width="17" style="28" customWidth="1"/>
    <col min="4370" max="4370" width="11.85546875" style="28" customWidth="1"/>
    <col min="4371" max="4371" width="13.7109375" style="28" customWidth="1"/>
    <col min="4372" max="4609" width="9.140625" style="28"/>
    <col min="4610" max="4610" width="3.5703125" style="28" customWidth="1"/>
    <col min="4611" max="4611" width="13.85546875" style="28" customWidth="1"/>
    <col min="4612" max="4612" width="12.28515625" style="28" bestFit="1" customWidth="1"/>
    <col min="4613" max="4613" width="10.5703125" style="28" customWidth="1"/>
    <col min="4614" max="4614" width="15.28515625" style="28" customWidth="1"/>
    <col min="4615" max="4615" width="14.5703125" style="28" customWidth="1"/>
    <col min="4616" max="4616" width="13.42578125" style="28" customWidth="1"/>
    <col min="4617" max="4617" width="15.140625" style="28" customWidth="1"/>
    <col min="4618" max="4618" width="9.28515625" style="28" customWidth="1"/>
    <col min="4619" max="4619" width="11.85546875" style="28" customWidth="1"/>
    <col min="4620" max="4620" width="14.5703125" style="28" customWidth="1"/>
    <col min="4621" max="4621" width="17" style="28" customWidth="1"/>
    <col min="4622" max="4622" width="10.85546875" style="28" customWidth="1"/>
    <col min="4623" max="4623" width="13.7109375" style="28" customWidth="1"/>
    <col min="4624" max="4624" width="14.5703125" style="28" customWidth="1"/>
    <col min="4625" max="4625" width="17" style="28" customWidth="1"/>
    <col min="4626" max="4626" width="11.85546875" style="28" customWidth="1"/>
    <col min="4627" max="4627" width="13.7109375" style="28" customWidth="1"/>
    <col min="4628" max="4865" width="9.140625" style="28"/>
    <col min="4866" max="4866" width="3.5703125" style="28" customWidth="1"/>
    <col min="4867" max="4867" width="13.85546875" style="28" customWidth="1"/>
    <col min="4868" max="4868" width="12.28515625" style="28" bestFit="1" customWidth="1"/>
    <col min="4869" max="4869" width="10.5703125" style="28" customWidth="1"/>
    <col min="4870" max="4870" width="15.28515625" style="28" customWidth="1"/>
    <col min="4871" max="4871" width="14.5703125" style="28" customWidth="1"/>
    <col min="4872" max="4872" width="13.42578125" style="28" customWidth="1"/>
    <col min="4873" max="4873" width="15.140625" style="28" customWidth="1"/>
    <col min="4874" max="4874" width="9.28515625" style="28" customWidth="1"/>
    <col min="4875" max="4875" width="11.85546875" style="28" customWidth="1"/>
    <col min="4876" max="4876" width="14.5703125" style="28" customWidth="1"/>
    <col min="4877" max="4877" width="17" style="28" customWidth="1"/>
    <col min="4878" max="4878" width="10.85546875" style="28" customWidth="1"/>
    <col min="4879" max="4879" width="13.7109375" style="28" customWidth="1"/>
    <col min="4880" max="4880" width="14.5703125" style="28" customWidth="1"/>
    <col min="4881" max="4881" width="17" style="28" customWidth="1"/>
    <col min="4882" max="4882" width="11.85546875" style="28" customWidth="1"/>
    <col min="4883" max="4883" width="13.7109375" style="28" customWidth="1"/>
    <col min="4884" max="5121" width="9.140625" style="28"/>
    <col min="5122" max="5122" width="3.5703125" style="28" customWidth="1"/>
    <col min="5123" max="5123" width="13.85546875" style="28" customWidth="1"/>
    <col min="5124" max="5124" width="12.28515625" style="28" bestFit="1" customWidth="1"/>
    <col min="5125" max="5125" width="10.5703125" style="28" customWidth="1"/>
    <col min="5126" max="5126" width="15.28515625" style="28" customWidth="1"/>
    <col min="5127" max="5127" width="14.5703125" style="28" customWidth="1"/>
    <col min="5128" max="5128" width="13.42578125" style="28" customWidth="1"/>
    <col min="5129" max="5129" width="15.140625" style="28" customWidth="1"/>
    <col min="5130" max="5130" width="9.28515625" style="28" customWidth="1"/>
    <col min="5131" max="5131" width="11.85546875" style="28" customWidth="1"/>
    <col min="5132" max="5132" width="14.5703125" style="28" customWidth="1"/>
    <col min="5133" max="5133" width="17" style="28" customWidth="1"/>
    <col min="5134" max="5134" width="10.85546875" style="28" customWidth="1"/>
    <col min="5135" max="5135" width="13.7109375" style="28" customWidth="1"/>
    <col min="5136" max="5136" width="14.5703125" style="28" customWidth="1"/>
    <col min="5137" max="5137" width="17" style="28" customWidth="1"/>
    <col min="5138" max="5138" width="11.85546875" style="28" customWidth="1"/>
    <col min="5139" max="5139" width="13.7109375" style="28" customWidth="1"/>
    <col min="5140" max="5377" width="9.140625" style="28"/>
    <col min="5378" max="5378" width="3.5703125" style="28" customWidth="1"/>
    <col min="5379" max="5379" width="13.85546875" style="28" customWidth="1"/>
    <col min="5380" max="5380" width="12.28515625" style="28" bestFit="1" customWidth="1"/>
    <col min="5381" max="5381" width="10.5703125" style="28" customWidth="1"/>
    <col min="5382" max="5382" width="15.28515625" style="28" customWidth="1"/>
    <col min="5383" max="5383" width="14.5703125" style="28" customWidth="1"/>
    <col min="5384" max="5384" width="13.42578125" style="28" customWidth="1"/>
    <col min="5385" max="5385" width="15.140625" style="28" customWidth="1"/>
    <col min="5386" max="5386" width="9.28515625" style="28" customWidth="1"/>
    <col min="5387" max="5387" width="11.85546875" style="28" customWidth="1"/>
    <col min="5388" max="5388" width="14.5703125" style="28" customWidth="1"/>
    <col min="5389" max="5389" width="17" style="28" customWidth="1"/>
    <col min="5390" max="5390" width="10.85546875" style="28" customWidth="1"/>
    <col min="5391" max="5391" width="13.7109375" style="28" customWidth="1"/>
    <col min="5392" max="5392" width="14.5703125" style="28" customWidth="1"/>
    <col min="5393" max="5393" width="17" style="28" customWidth="1"/>
    <col min="5394" max="5394" width="11.85546875" style="28" customWidth="1"/>
    <col min="5395" max="5395" width="13.7109375" style="28" customWidth="1"/>
    <col min="5396" max="5633" width="9.140625" style="28"/>
    <col min="5634" max="5634" width="3.5703125" style="28" customWidth="1"/>
    <col min="5635" max="5635" width="13.85546875" style="28" customWidth="1"/>
    <col min="5636" max="5636" width="12.28515625" style="28" bestFit="1" customWidth="1"/>
    <col min="5637" max="5637" width="10.5703125" style="28" customWidth="1"/>
    <col min="5638" max="5638" width="15.28515625" style="28" customWidth="1"/>
    <col min="5639" max="5639" width="14.5703125" style="28" customWidth="1"/>
    <col min="5640" max="5640" width="13.42578125" style="28" customWidth="1"/>
    <col min="5641" max="5641" width="15.140625" style="28" customWidth="1"/>
    <col min="5642" max="5642" width="9.28515625" style="28" customWidth="1"/>
    <col min="5643" max="5643" width="11.85546875" style="28" customWidth="1"/>
    <col min="5644" max="5644" width="14.5703125" style="28" customWidth="1"/>
    <col min="5645" max="5645" width="17" style="28" customWidth="1"/>
    <col min="5646" max="5646" width="10.85546875" style="28" customWidth="1"/>
    <col min="5647" max="5647" width="13.7109375" style="28" customWidth="1"/>
    <col min="5648" max="5648" width="14.5703125" style="28" customWidth="1"/>
    <col min="5649" max="5649" width="17" style="28" customWidth="1"/>
    <col min="5650" max="5650" width="11.85546875" style="28" customWidth="1"/>
    <col min="5651" max="5651" width="13.7109375" style="28" customWidth="1"/>
    <col min="5652" max="5889" width="9.140625" style="28"/>
    <col min="5890" max="5890" width="3.5703125" style="28" customWidth="1"/>
    <col min="5891" max="5891" width="13.85546875" style="28" customWidth="1"/>
    <col min="5892" max="5892" width="12.28515625" style="28" bestFit="1" customWidth="1"/>
    <col min="5893" max="5893" width="10.5703125" style="28" customWidth="1"/>
    <col min="5894" max="5894" width="15.28515625" style="28" customWidth="1"/>
    <col min="5895" max="5895" width="14.5703125" style="28" customWidth="1"/>
    <col min="5896" max="5896" width="13.42578125" style="28" customWidth="1"/>
    <col min="5897" max="5897" width="15.140625" style="28" customWidth="1"/>
    <col min="5898" max="5898" width="9.28515625" style="28" customWidth="1"/>
    <col min="5899" max="5899" width="11.85546875" style="28" customWidth="1"/>
    <col min="5900" max="5900" width="14.5703125" style="28" customWidth="1"/>
    <col min="5901" max="5901" width="17" style="28" customWidth="1"/>
    <col min="5902" max="5902" width="10.85546875" style="28" customWidth="1"/>
    <col min="5903" max="5903" width="13.7109375" style="28" customWidth="1"/>
    <col min="5904" max="5904" width="14.5703125" style="28" customWidth="1"/>
    <col min="5905" max="5905" width="17" style="28" customWidth="1"/>
    <col min="5906" max="5906" width="11.85546875" style="28" customWidth="1"/>
    <col min="5907" max="5907" width="13.7109375" style="28" customWidth="1"/>
    <col min="5908" max="6145" width="9.140625" style="28"/>
    <col min="6146" max="6146" width="3.5703125" style="28" customWidth="1"/>
    <col min="6147" max="6147" width="13.85546875" style="28" customWidth="1"/>
    <col min="6148" max="6148" width="12.28515625" style="28" bestFit="1" customWidth="1"/>
    <col min="6149" max="6149" width="10.5703125" style="28" customWidth="1"/>
    <col min="6150" max="6150" width="15.28515625" style="28" customWidth="1"/>
    <col min="6151" max="6151" width="14.5703125" style="28" customWidth="1"/>
    <col min="6152" max="6152" width="13.42578125" style="28" customWidth="1"/>
    <col min="6153" max="6153" width="15.140625" style="28" customWidth="1"/>
    <col min="6154" max="6154" width="9.28515625" style="28" customWidth="1"/>
    <col min="6155" max="6155" width="11.85546875" style="28" customWidth="1"/>
    <col min="6156" max="6156" width="14.5703125" style="28" customWidth="1"/>
    <col min="6157" max="6157" width="17" style="28" customWidth="1"/>
    <col min="6158" max="6158" width="10.85546875" style="28" customWidth="1"/>
    <col min="6159" max="6159" width="13.7109375" style="28" customWidth="1"/>
    <col min="6160" max="6160" width="14.5703125" style="28" customWidth="1"/>
    <col min="6161" max="6161" width="17" style="28" customWidth="1"/>
    <col min="6162" max="6162" width="11.85546875" style="28" customWidth="1"/>
    <col min="6163" max="6163" width="13.7109375" style="28" customWidth="1"/>
    <col min="6164" max="6401" width="9.140625" style="28"/>
    <col min="6402" max="6402" width="3.5703125" style="28" customWidth="1"/>
    <col min="6403" max="6403" width="13.85546875" style="28" customWidth="1"/>
    <col min="6404" max="6404" width="12.28515625" style="28" bestFit="1" customWidth="1"/>
    <col min="6405" max="6405" width="10.5703125" style="28" customWidth="1"/>
    <col min="6406" max="6406" width="15.28515625" style="28" customWidth="1"/>
    <col min="6407" max="6407" width="14.5703125" style="28" customWidth="1"/>
    <col min="6408" max="6408" width="13.42578125" style="28" customWidth="1"/>
    <col min="6409" max="6409" width="15.140625" style="28" customWidth="1"/>
    <col min="6410" max="6410" width="9.28515625" style="28" customWidth="1"/>
    <col min="6411" max="6411" width="11.85546875" style="28" customWidth="1"/>
    <col min="6412" max="6412" width="14.5703125" style="28" customWidth="1"/>
    <col min="6413" max="6413" width="17" style="28" customWidth="1"/>
    <col min="6414" max="6414" width="10.85546875" style="28" customWidth="1"/>
    <col min="6415" max="6415" width="13.7109375" style="28" customWidth="1"/>
    <col min="6416" max="6416" width="14.5703125" style="28" customWidth="1"/>
    <col min="6417" max="6417" width="17" style="28" customWidth="1"/>
    <col min="6418" max="6418" width="11.85546875" style="28" customWidth="1"/>
    <col min="6419" max="6419" width="13.7109375" style="28" customWidth="1"/>
    <col min="6420" max="6657" width="9.140625" style="28"/>
    <col min="6658" max="6658" width="3.5703125" style="28" customWidth="1"/>
    <col min="6659" max="6659" width="13.85546875" style="28" customWidth="1"/>
    <col min="6660" max="6660" width="12.28515625" style="28" bestFit="1" customWidth="1"/>
    <col min="6661" max="6661" width="10.5703125" style="28" customWidth="1"/>
    <col min="6662" max="6662" width="15.28515625" style="28" customWidth="1"/>
    <col min="6663" max="6663" width="14.5703125" style="28" customWidth="1"/>
    <col min="6664" max="6664" width="13.42578125" style="28" customWidth="1"/>
    <col min="6665" max="6665" width="15.140625" style="28" customWidth="1"/>
    <col min="6666" max="6666" width="9.28515625" style="28" customWidth="1"/>
    <col min="6667" max="6667" width="11.85546875" style="28" customWidth="1"/>
    <col min="6668" max="6668" width="14.5703125" style="28" customWidth="1"/>
    <col min="6669" max="6669" width="17" style="28" customWidth="1"/>
    <col min="6670" max="6670" width="10.85546875" style="28" customWidth="1"/>
    <col min="6671" max="6671" width="13.7109375" style="28" customWidth="1"/>
    <col min="6672" max="6672" width="14.5703125" style="28" customWidth="1"/>
    <col min="6673" max="6673" width="17" style="28" customWidth="1"/>
    <col min="6674" max="6674" width="11.85546875" style="28" customWidth="1"/>
    <col min="6675" max="6675" width="13.7109375" style="28" customWidth="1"/>
    <col min="6676" max="6913" width="9.140625" style="28"/>
    <col min="6914" max="6914" width="3.5703125" style="28" customWidth="1"/>
    <col min="6915" max="6915" width="13.85546875" style="28" customWidth="1"/>
    <col min="6916" max="6916" width="12.28515625" style="28" bestFit="1" customWidth="1"/>
    <col min="6917" max="6917" width="10.5703125" style="28" customWidth="1"/>
    <col min="6918" max="6918" width="15.28515625" style="28" customWidth="1"/>
    <col min="6919" max="6919" width="14.5703125" style="28" customWidth="1"/>
    <col min="6920" max="6920" width="13.42578125" style="28" customWidth="1"/>
    <col min="6921" max="6921" width="15.140625" style="28" customWidth="1"/>
    <col min="6922" max="6922" width="9.28515625" style="28" customWidth="1"/>
    <col min="6923" max="6923" width="11.85546875" style="28" customWidth="1"/>
    <col min="6924" max="6924" width="14.5703125" style="28" customWidth="1"/>
    <col min="6925" max="6925" width="17" style="28" customWidth="1"/>
    <col min="6926" max="6926" width="10.85546875" style="28" customWidth="1"/>
    <col min="6927" max="6927" width="13.7109375" style="28" customWidth="1"/>
    <col min="6928" max="6928" width="14.5703125" style="28" customWidth="1"/>
    <col min="6929" max="6929" width="17" style="28" customWidth="1"/>
    <col min="6930" max="6930" width="11.85546875" style="28" customWidth="1"/>
    <col min="6931" max="6931" width="13.7109375" style="28" customWidth="1"/>
    <col min="6932" max="7169" width="9.140625" style="28"/>
    <col min="7170" max="7170" width="3.5703125" style="28" customWidth="1"/>
    <col min="7171" max="7171" width="13.85546875" style="28" customWidth="1"/>
    <col min="7172" max="7172" width="12.28515625" style="28" bestFit="1" customWidth="1"/>
    <col min="7173" max="7173" width="10.5703125" style="28" customWidth="1"/>
    <col min="7174" max="7174" width="15.28515625" style="28" customWidth="1"/>
    <col min="7175" max="7175" width="14.5703125" style="28" customWidth="1"/>
    <col min="7176" max="7176" width="13.42578125" style="28" customWidth="1"/>
    <col min="7177" max="7177" width="15.140625" style="28" customWidth="1"/>
    <col min="7178" max="7178" width="9.28515625" style="28" customWidth="1"/>
    <col min="7179" max="7179" width="11.85546875" style="28" customWidth="1"/>
    <col min="7180" max="7180" width="14.5703125" style="28" customWidth="1"/>
    <col min="7181" max="7181" width="17" style="28" customWidth="1"/>
    <col min="7182" max="7182" width="10.85546875" style="28" customWidth="1"/>
    <col min="7183" max="7183" width="13.7109375" style="28" customWidth="1"/>
    <col min="7184" max="7184" width="14.5703125" style="28" customWidth="1"/>
    <col min="7185" max="7185" width="17" style="28" customWidth="1"/>
    <col min="7186" max="7186" width="11.85546875" style="28" customWidth="1"/>
    <col min="7187" max="7187" width="13.7109375" style="28" customWidth="1"/>
    <col min="7188" max="7425" width="9.140625" style="28"/>
    <col min="7426" max="7426" width="3.5703125" style="28" customWidth="1"/>
    <col min="7427" max="7427" width="13.85546875" style="28" customWidth="1"/>
    <col min="7428" max="7428" width="12.28515625" style="28" bestFit="1" customWidth="1"/>
    <col min="7429" max="7429" width="10.5703125" style="28" customWidth="1"/>
    <col min="7430" max="7430" width="15.28515625" style="28" customWidth="1"/>
    <col min="7431" max="7431" width="14.5703125" style="28" customWidth="1"/>
    <col min="7432" max="7432" width="13.42578125" style="28" customWidth="1"/>
    <col min="7433" max="7433" width="15.140625" style="28" customWidth="1"/>
    <col min="7434" max="7434" width="9.28515625" style="28" customWidth="1"/>
    <col min="7435" max="7435" width="11.85546875" style="28" customWidth="1"/>
    <col min="7436" max="7436" width="14.5703125" style="28" customWidth="1"/>
    <col min="7437" max="7437" width="17" style="28" customWidth="1"/>
    <col min="7438" max="7438" width="10.85546875" style="28" customWidth="1"/>
    <col min="7439" max="7439" width="13.7109375" style="28" customWidth="1"/>
    <col min="7440" max="7440" width="14.5703125" style="28" customWidth="1"/>
    <col min="7441" max="7441" width="17" style="28" customWidth="1"/>
    <col min="7442" max="7442" width="11.85546875" style="28" customWidth="1"/>
    <col min="7443" max="7443" width="13.7109375" style="28" customWidth="1"/>
    <col min="7444" max="7681" width="9.140625" style="28"/>
    <col min="7682" max="7682" width="3.5703125" style="28" customWidth="1"/>
    <col min="7683" max="7683" width="13.85546875" style="28" customWidth="1"/>
    <col min="7684" max="7684" width="12.28515625" style="28" bestFit="1" customWidth="1"/>
    <col min="7685" max="7685" width="10.5703125" style="28" customWidth="1"/>
    <col min="7686" max="7686" width="15.28515625" style="28" customWidth="1"/>
    <col min="7687" max="7687" width="14.5703125" style="28" customWidth="1"/>
    <col min="7688" max="7688" width="13.42578125" style="28" customWidth="1"/>
    <col min="7689" max="7689" width="15.140625" style="28" customWidth="1"/>
    <col min="7690" max="7690" width="9.28515625" style="28" customWidth="1"/>
    <col min="7691" max="7691" width="11.85546875" style="28" customWidth="1"/>
    <col min="7692" max="7692" width="14.5703125" style="28" customWidth="1"/>
    <col min="7693" max="7693" width="17" style="28" customWidth="1"/>
    <col min="7694" max="7694" width="10.85546875" style="28" customWidth="1"/>
    <col min="7695" max="7695" width="13.7109375" style="28" customWidth="1"/>
    <col min="7696" max="7696" width="14.5703125" style="28" customWidth="1"/>
    <col min="7697" max="7697" width="17" style="28" customWidth="1"/>
    <col min="7698" max="7698" width="11.85546875" style="28" customWidth="1"/>
    <col min="7699" max="7699" width="13.7109375" style="28" customWidth="1"/>
    <col min="7700" max="7937" width="9.140625" style="28"/>
    <col min="7938" max="7938" width="3.5703125" style="28" customWidth="1"/>
    <col min="7939" max="7939" width="13.85546875" style="28" customWidth="1"/>
    <col min="7940" max="7940" width="12.28515625" style="28" bestFit="1" customWidth="1"/>
    <col min="7941" max="7941" width="10.5703125" style="28" customWidth="1"/>
    <col min="7942" max="7942" width="15.28515625" style="28" customWidth="1"/>
    <col min="7943" max="7943" width="14.5703125" style="28" customWidth="1"/>
    <col min="7944" max="7944" width="13.42578125" style="28" customWidth="1"/>
    <col min="7945" max="7945" width="15.140625" style="28" customWidth="1"/>
    <col min="7946" max="7946" width="9.28515625" style="28" customWidth="1"/>
    <col min="7947" max="7947" width="11.85546875" style="28" customWidth="1"/>
    <col min="7948" max="7948" width="14.5703125" style="28" customWidth="1"/>
    <col min="7949" max="7949" width="17" style="28" customWidth="1"/>
    <col min="7950" max="7950" width="10.85546875" style="28" customWidth="1"/>
    <col min="7951" max="7951" width="13.7109375" style="28" customWidth="1"/>
    <col min="7952" max="7952" width="14.5703125" style="28" customWidth="1"/>
    <col min="7953" max="7953" width="17" style="28" customWidth="1"/>
    <col min="7954" max="7954" width="11.85546875" style="28" customWidth="1"/>
    <col min="7955" max="7955" width="13.7109375" style="28" customWidth="1"/>
    <col min="7956" max="8193" width="9.140625" style="28"/>
    <col min="8194" max="8194" width="3.5703125" style="28" customWidth="1"/>
    <col min="8195" max="8195" width="13.85546875" style="28" customWidth="1"/>
    <col min="8196" max="8196" width="12.28515625" style="28" bestFit="1" customWidth="1"/>
    <col min="8197" max="8197" width="10.5703125" style="28" customWidth="1"/>
    <col min="8198" max="8198" width="15.28515625" style="28" customWidth="1"/>
    <col min="8199" max="8199" width="14.5703125" style="28" customWidth="1"/>
    <col min="8200" max="8200" width="13.42578125" style="28" customWidth="1"/>
    <col min="8201" max="8201" width="15.140625" style="28" customWidth="1"/>
    <col min="8202" max="8202" width="9.28515625" style="28" customWidth="1"/>
    <col min="8203" max="8203" width="11.85546875" style="28" customWidth="1"/>
    <col min="8204" max="8204" width="14.5703125" style="28" customWidth="1"/>
    <col min="8205" max="8205" width="17" style="28" customWidth="1"/>
    <col min="8206" max="8206" width="10.85546875" style="28" customWidth="1"/>
    <col min="8207" max="8207" width="13.7109375" style="28" customWidth="1"/>
    <col min="8208" max="8208" width="14.5703125" style="28" customWidth="1"/>
    <col min="8209" max="8209" width="17" style="28" customWidth="1"/>
    <col min="8210" max="8210" width="11.85546875" style="28" customWidth="1"/>
    <col min="8211" max="8211" width="13.7109375" style="28" customWidth="1"/>
    <col min="8212" max="8449" width="9.140625" style="28"/>
    <col min="8450" max="8450" width="3.5703125" style="28" customWidth="1"/>
    <col min="8451" max="8451" width="13.85546875" style="28" customWidth="1"/>
    <col min="8452" max="8452" width="12.28515625" style="28" bestFit="1" customWidth="1"/>
    <col min="8453" max="8453" width="10.5703125" style="28" customWidth="1"/>
    <col min="8454" max="8454" width="15.28515625" style="28" customWidth="1"/>
    <col min="8455" max="8455" width="14.5703125" style="28" customWidth="1"/>
    <col min="8456" max="8456" width="13.42578125" style="28" customWidth="1"/>
    <col min="8457" max="8457" width="15.140625" style="28" customWidth="1"/>
    <col min="8458" max="8458" width="9.28515625" style="28" customWidth="1"/>
    <col min="8459" max="8459" width="11.85546875" style="28" customWidth="1"/>
    <col min="8460" max="8460" width="14.5703125" style="28" customWidth="1"/>
    <col min="8461" max="8461" width="17" style="28" customWidth="1"/>
    <col min="8462" max="8462" width="10.85546875" style="28" customWidth="1"/>
    <col min="8463" max="8463" width="13.7109375" style="28" customWidth="1"/>
    <col min="8464" max="8464" width="14.5703125" style="28" customWidth="1"/>
    <col min="8465" max="8465" width="17" style="28" customWidth="1"/>
    <col min="8466" max="8466" width="11.85546875" style="28" customWidth="1"/>
    <col min="8467" max="8467" width="13.7109375" style="28" customWidth="1"/>
    <col min="8468" max="8705" width="9.140625" style="28"/>
    <col min="8706" max="8706" width="3.5703125" style="28" customWidth="1"/>
    <col min="8707" max="8707" width="13.85546875" style="28" customWidth="1"/>
    <col min="8708" max="8708" width="12.28515625" style="28" bestFit="1" customWidth="1"/>
    <col min="8709" max="8709" width="10.5703125" style="28" customWidth="1"/>
    <col min="8710" max="8710" width="15.28515625" style="28" customWidth="1"/>
    <col min="8711" max="8711" width="14.5703125" style="28" customWidth="1"/>
    <col min="8712" max="8712" width="13.42578125" style="28" customWidth="1"/>
    <col min="8713" max="8713" width="15.140625" style="28" customWidth="1"/>
    <col min="8714" max="8714" width="9.28515625" style="28" customWidth="1"/>
    <col min="8715" max="8715" width="11.85546875" style="28" customWidth="1"/>
    <col min="8716" max="8716" width="14.5703125" style="28" customWidth="1"/>
    <col min="8717" max="8717" width="17" style="28" customWidth="1"/>
    <col min="8718" max="8718" width="10.85546875" style="28" customWidth="1"/>
    <col min="8719" max="8719" width="13.7109375" style="28" customWidth="1"/>
    <col min="8720" max="8720" width="14.5703125" style="28" customWidth="1"/>
    <col min="8721" max="8721" width="17" style="28" customWidth="1"/>
    <col min="8722" max="8722" width="11.85546875" style="28" customWidth="1"/>
    <col min="8723" max="8723" width="13.7109375" style="28" customWidth="1"/>
    <col min="8724" max="8961" width="9.140625" style="28"/>
    <col min="8962" max="8962" width="3.5703125" style="28" customWidth="1"/>
    <col min="8963" max="8963" width="13.85546875" style="28" customWidth="1"/>
    <col min="8964" max="8964" width="12.28515625" style="28" bestFit="1" customWidth="1"/>
    <col min="8965" max="8965" width="10.5703125" style="28" customWidth="1"/>
    <col min="8966" max="8966" width="15.28515625" style="28" customWidth="1"/>
    <col min="8967" max="8967" width="14.5703125" style="28" customWidth="1"/>
    <col min="8968" max="8968" width="13.42578125" style="28" customWidth="1"/>
    <col min="8969" max="8969" width="15.140625" style="28" customWidth="1"/>
    <col min="8970" max="8970" width="9.28515625" style="28" customWidth="1"/>
    <col min="8971" max="8971" width="11.85546875" style="28" customWidth="1"/>
    <col min="8972" max="8972" width="14.5703125" style="28" customWidth="1"/>
    <col min="8973" max="8973" width="17" style="28" customWidth="1"/>
    <col min="8974" max="8974" width="10.85546875" style="28" customWidth="1"/>
    <col min="8975" max="8975" width="13.7109375" style="28" customWidth="1"/>
    <col min="8976" max="8976" width="14.5703125" style="28" customWidth="1"/>
    <col min="8977" max="8977" width="17" style="28" customWidth="1"/>
    <col min="8978" max="8978" width="11.85546875" style="28" customWidth="1"/>
    <col min="8979" max="8979" width="13.7109375" style="28" customWidth="1"/>
    <col min="8980" max="9217" width="9.140625" style="28"/>
    <col min="9218" max="9218" width="3.5703125" style="28" customWidth="1"/>
    <col min="9219" max="9219" width="13.85546875" style="28" customWidth="1"/>
    <col min="9220" max="9220" width="12.28515625" style="28" bestFit="1" customWidth="1"/>
    <col min="9221" max="9221" width="10.5703125" style="28" customWidth="1"/>
    <col min="9222" max="9222" width="15.28515625" style="28" customWidth="1"/>
    <col min="9223" max="9223" width="14.5703125" style="28" customWidth="1"/>
    <col min="9224" max="9224" width="13.42578125" style="28" customWidth="1"/>
    <col min="9225" max="9225" width="15.140625" style="28" customWidth="1"/>
    <col min="9226" max="9226" width="9.28515625" style="28" customWidth="1"/>
    <col min="9227" max="9227" width="11.85546875" style="28" customWidth="1"/>
    <col min="9228" max="9228" width="14.5703125" style="28" customWidth="1"/>
    <col min="9229" max="9229" width="17" style="28" customWidth="1"/>
    <col min="9230" max="9230" width="10.85546875" style="28" customWidth="1"/>
    <col min="9231" max="9231" width="13.7109375" style="28" customWidth="1"/>
    <col min="9232" max="9232" width="14.5703125" style="28" customWidth="1"/>
    <col min="9233" max="9233" width="17" style="28" customWidth="1"/>
    <col min="9234" max="9234" width="11.85546875" style="28" customWidth="1"/>
    <col min="9235" max="9235" width="13.7109375" style="28" customWidth="1"/>
    <col min="9236" max="9473" width="9.140625" style="28"/>
    <col min="9474" max="9474" width="3.5703125" style="28" customWidth="1"/>
    <col min="9475" max="9475" width="13.85546875" style="28" customWidth="1"/>
    <col min="9476" max="9476" width="12.28515625" style="28" bestFit="1" customWidth="1"/>
    <col min="9477" max="9477" width="10.5703125" style="28" customWidth="1"/>
    <col min="9478" max="9478" width="15.28515625" style="28" customWidth="1"/>
    <col min="9479" max="9479" width="14.5703125" style="28" customWidth="1"/>
    <col min="9480" max="9480" width="13.42578125" style="28" customWidth="1"/>
    <col min="9481" max="9481" width="15.140625" style="28" customWidth="1"/>
    <col min="9482" max="9482" width="9.28515625" style="28" customWidth="1"/>
    <col min="9483" max="9483" width="11.85546875" style="28" customWidth="1"/>
    <col min="9484" max="9484" width="14.5703125" style="28" customWidth="1"/>
    <col min="9485" max="9485" width="17" style="28" customWidth="1"/>
    <col min="9486" max="9486" width="10.85546875" style="28" customWidth="1"/>
    <col min="9487" max="9487" width="13.7109375" style="28" customWidth="1"/>
    <col min="9488" max="9488" width="14.5703125" style="28" customWidth="1"/>
    <col min="9489" max="9489" width="17" style="28" customWidth="1"/>
    <col min="9490" max="9490" width="11.85546875" style="28" customWidth="1"/>
    <col min="9491" max="9491" width="13.7109375" style="28" customWidth="1"/>
    <col min="9492" max="9729" width="9.140625" style="28"/>
    <col min="9730" max="9730" width="3.5703125" style="28" customWidth="1"/>
    <col min="9731" max="9731" width="13.85546875" style="28" customWidth="1"/>
    <col min="9732" max="9732" width="12.28515625" style="28" bestFit="1" customWidth="1"/>
    <col min="9733" max="9733" width="10.5703125" style="28" customWidth="1"/>
    <col min="9734" max="9734" width="15.28515625" style="28" customWidth="1"/>
    <col min="9735" max="9735" width="14.5703125" style="28" customWidth="1"/>
    <col min="9736" max="9736" width="13.42578125" style="28" customWidth="1"/>
    <col min="9737" max="9737" width="15.140625" style="28" customWidth="1"/>
    <col min="9738" max="9738" width="9.28515625" style="28" customWidth="1"/>
    <col min="9739" max="9739" width="11.85546875" style="28" customWidth="1"/>
    <col min="9740" max="9740" width="14.5703125" style="28" customWidth="1"/>
    <col min="9741" max="9741" width="17" style="28" customWidth="1"/>
    <col min="9742" max="9742" width="10.85546875" style="28" customWidth="1"/>
    <col min="9743" max="9743" width="13.7109375" style="28" customWidth="1"/>
    <col min="9744" max="9744" width="14.5703125" style="28" customWidth="1"/>
    <col min="9745" max="9745" width="17" style="28" customWidth="1"/>
    <col min="9746" max="9746" width="11.85546875" style="28" customWidth="1"/>
    <col min="9747" max="9747" width="13.7109375" style="28" customWidth="1"/>
    <col min="9748" max="9985" width="9.140625" style="28"/>
    <col min="9986" max="9986" width="3.5703125" style="28" customWidth="1"/>
    <col min="9987" max="9987" width="13.85546875" style="28" customWidth="1"/>
    <col min="9988" max="9988" width="12.28515625" style="28" bestFit="1" customWidth="1"/>
    <col min="9989" max="9989" width="10.5703125" style="28" customWidth="1"/>
    <col min="9990" max="9990" width="15.28515625" style="28" customWidth="1"/>
    <col min="9991" max="9991" width="14.5703125" style="28" customWidth="1"/>
    <col min="9992" max="9992" width="13.42578125" style="28" customWidth="1"/>
    <col min="9993" max="9993" width="15.140625" style="28" customWidth="1"/>
    <col min="9994" max="9994" width="9.28515625" style="28" customWidth="1"/>
    <col min="9995" max="9995" width="11.85546875" style="28" customWidth="1"/>
    <col min="9996" max="9996" width="14.5703125" style="28" customWidth="1"/>
    <col min="9997" max="9997" width="17" style="28" customWidth="1"/>
    <col min="9998" max="9998" width="10.85546875" style="28" customWidth="1"/>
    <col min="9999" max="9999" width="13.7109375" style="28" customWidth="1"/>
    <col min="10000" max="10000" width="14.5703125" style="28" customWidth="1"/>
    <col min="10001" max="10001" width="17" style="28" customWidth="1"/>
    <col min="10002" max="10002" width="11.85546875" style="28" customWidth="1"/>
    <col min="10003" max="10003" width="13.7109375" style="28" customWidth="1"/>
    <col min="10004" max="10241" width="9.140625" style="28"/>
    <col min="10242" max="10242" width="3.5703125" style="28" customWidth="1"/>
    <col min="10243" max="10243" width="13.85546875" style="28" customWidth="1"/>
    <col min="10244" max="10244" width="12.28515625" style="28" bestFit="1" customWidth="1"/>
    <col min="10245" max="10245" width="10.5703125" style="28" customWidth="1"/>
    <col min="10246" max="10246" width="15.28515625" style="28" customWidth="1"/>
    <col min="10247" max="10247" width="14.5703125" style="28" customWidth="1"/>
    <col min="10248" max="10248" width="13.42578125" style="28" customWidth="1"/>
    <col min="10249" max="10249" width="15.140625" style="28" customWidth="1"/>
    <col min="10250" max="10250" width="9.28515625" style="28" customWidth="1"/>
    <col min="10251" max="10251" width="11.85546875" style="28" customWidth="1"/>
    <col min="10252" max="10252" width="14.5703125" style="28" customWidth="1"/>
    <col min="10253" max="10253" width="17" style="28" customWidth="1"/>
    <col min="10254" max="10254" width="10.85546875" style="28" customWidth="1"/>
    <col min="10255" max="10255" width="13.7109375" style="28" customWidth="1"/>
    <col min="10256" max="10256" width="14.5703125" style="28" customWidth="1"/>
    <col min="10257" max="10257" width="17" style="28" customWidth="1"/>
    <col min="10258" max="10258" width="11.85546875" style="28" customWidth="1"/>
    <col min="10259" max="10259" width="13.7109375" style="28" customWidth="1"/>
    <col min="10260" max="10497" width="9.140625" style="28"/>
    <col min="10498" max="10498" width="3.5703125" style="28" customWidth="1"/>
    <col min="10499" max="10499" width="13.85546875" style="28" customWidth="1"/>
    <col min="10500" max="10500" width="12.28515625" style="28" bestFit="1" customWidth="1"/>
    <col min="10501" max="10501" width="10.5703125" style="28" customWidth="1"/>
    <col min="10502" max="10502" width="15.28515625" style="28" customWidth="1"/>
    <col min="10503" max="10503" width="14.5703125" style="28" customWidth="1"/>
    <col min="10504" max="10504" width="13.42578125" style="28" customWidth="1"/>
    <col min="10505" max="10505" width="15.140625" style="28" customWidth="1"/>
    <col min="10506" max="10506" width="9.28515625" style="28" customWidth="1"/>
    <col min="10507" max="10507" width="11.85546875" style="28" customWidth="1"/>
    <col min="10508" max="10508" width="14.5703125" style="28" customWidth="1"/>
    <col min="10509" max="10509" width="17" style="28" customWidth="1"/>
    <col min="10510" max="10510" width="10.85546875" style="28" customWidth="1"/>
    <col min="10511" max="10511" width="13.7109375" style="28" customWidth="1"/>
    <col min="10512" max="10512" width="14.5703125" style="28" customWidth="1"/>
    <col min="10513" max="10513" width="17" style="28" customWidth="1"/>
    <col min="10514" max="10514" width="11.85546875" style="28" customWidth="1"/>
    <col min="10515" max="10515" width="13.7109375" style="28" customWidth="1"/>
    <col min="10516" max="10753" width="9.140625" style="28"/>
    <col min="10754" max="10754" width="3.5703125" style="28" customWidth="1"/>
    <col min="10755" max="10755" width="13.85546875" style="28" customWidth="1"/>
    <col min="10756" max="10756" width="12.28515625" style="28" bestFit="1" customWidth="1"/>
    <col min="10757" max="10757" width="10.5703125" style="28" customWidth="1"/>
    <col min="10758" max="10758" width="15.28515625" style="28" customWidth="1"/>
    <col min="10759" max="10759" width="14.5703125" style="28" customWidth="1"/>
    <col min="10760" max="10760" width="13.42578125" style="28" customWidth="1"/>
    <col min="10761" max="10761" width="15.140625" style="28" customWidth="1"/>
    <col min="10762" max="10762" width="9.28515625" style="28" customWidth="1"/>
    <col min="10763" max="10763" width="11.85546875" style="28" customWidth="1"/>
    <col min="10764" max="10764" width="14.5703125" style="28" customWidth="1"/>
    <col min="10765" max="10765" width="17" style="28" customWidth="1"/>
    <col min="10766" max="10766" width="10.85546875" style="28" customWidth="1"/>
    <col min="10767" max="10767" width="13.7109375" style="28" customWidth="1"/>
    <col min="10768" max="10768" width="14.5703125" style="28" customWidth="1"/>
    <col min="10769" max="10769" width="17" style="28" customWidth="1"/>
    <col min="10770" max="10770" width="11.85546875" style="28" customWidth="1"/>
    <col min="10771" max="10771" width="13.7109375" style="28" customWidth="1"/>
    <col min="10772" max="11009" width="9.140625" style="28"/>
    <col min="11010" max="11010" width="3.5703125" style="28" customWidth="1"/>
    <col min="11011" max="11011" width="13.85546875" style="28" customWidth="1"/>
    <col min="11012" max="11012" width="12.28515625" style="28" bestFit="1" customWidth="1"/>
    <col min="11013" max="11013" width="10.5703125" style="28" customWidth="1"/>
    <col min="11014" max="11014" width="15.28515625" style="28" customWidth="1"/>
    <col min="11015" max="11015" width="14.5703125" style="28" customWidth="1"/>
    <col min="11016" max="11016" width="13.42578125" style="28" customWidth="1"/>
    <col min="11017" max="11017" width="15.140625" style="28" customWidth="1"/>
    <col min="11018" max="11018" width="9.28515625" style="28" customWidth="1"/>
    <col min="11019" max="11019" width="11.85546875" style="28" customWidth="1"/>
    <col min="11020" max="11020" width="14.5703125" style="28" customWidth="1"/>
    <col min="11021" max="11021" width="17" style="28" customWidth="1"/>
    <col min="11022" max="11022" width="10.85546875" style="28" customWidth="1"/>
    <col min="11023" max="11023" width="13.7109375" style="28" customWidth="1"/>
    <col min="11024" max="11024" width="14.5703125" style="28" customWidth="1"/>
    <col min="11025" max="11025" width="17" style="28" customWidth="1"/>
    <col min="11026" max="11026" width="11.85546875" style="28" customWidth="1"/>
    <col min="11027" max="11027" width="13.7109375" style="28" customWidth="1"/>
    <col min="11028" max="11265" width="9.140625" style="28"/>
    <col min="11266" max="11266" width="3.5703125" style="28" customWidth="1"/>
    <col min="11267" max="11267" width="13.85546875" style="28" customWidth="1"/>
    <col min="11268" max="11268" width="12.28515625" style="28" bestFit="1" customWidth="1"/>
    <col min="11269" max="11269" width="10.5703125" style="28" customWidth="1"/>
    <col min="11270" max="11270" width="15.28515625" style="28" customWidth="1"/>
    <col min="11271" max="11271" width="14.5703125" style="28" customWidth="1"/>
    <col min="11272" max="11272" width="13.42578125" style="28" customWidth="1"/>
    <col min="11273" max="11273" width="15.140625" style="28" customWidth="1"/>
    <col min="11274" max="11274" width="9.28515625" style="28" customWidth="1"/>
    <col min="11275" max="11275" width="11.85546875" style="28" customWidth="1"/>
    <col min="11276" max="11276" width="14.5703125" style="28" customWidth="1"/>
    <col min="11277" max="11277" width="17" style="28" customWidth="1"/>
    <col min="11278" max="11278" width="10.85546875" style="28" customWidth="1"/>
    <col min="11279" max="11279" width="13.7109375" style="28" customWidth="1"/>
    <col min="11280" max="11280" width="14.5703125" style="28" customWidth="1"/>
    <col min="11281" max="11281" width="17" style="28" customWidth="1"/>
    <col min="11282" max="11282" width="11.85546875" style="28" customWidth="1"/>
    <col min="11283" max="11283" width="13.7109375" style="28" customWidth="1"/>
    <col min="11284" max="11521" width="9.140625" style="28"/>
    <col min="11522" max="11522" width="3.5703125" style="28" customWidth="1"/>
    <col min="11523" max="11523" width="13.85546875" style="28" customWidth="1"/>
    <col min="11524" max="11524" width="12.28515625" style="28" bestFit="1" customWidth="1"/>
    <col min="11525" max="11525" width="10.5703125" style="28" customWidth="1"/>
    <col min="11526" max="11526" width="15.28515625" style="28" customWidth="1"/>
    <col min="11527" max="11527" width="14.5703125" style="28" customWidth="1"/>
    <col min="11528" max="11528" width="13.42578125" style="28" customWidth="1"/>
    <col min="11529" max="11529" width="15.140625" style="28" customWidth="1"/>
    <col min="11530" max="11530" width="9.28515625" style="28" customWidth="1"/>
    <col min="11531" max="11531" width="11.85546875" style="28" customWidth="1"/>
    <col min="11532" max="11532" width="14.5703125" style="28" customWidth="1"/>
    <col min="11533" max="11533" width="17" style="28" customWidth="1"/>
    <col min="11534" max="11534" width="10.85546875" style="28" customWidth="1"/>
    <col min="11535" max="11535" width="13.7109375" style="28" customWidth="1"/>
    <col min="11536" max="11536" width="14.5703125" style="28" customWidth="1"/>
    <col min="11537" max="11537" width="17" style="28" customWidth="1"/>
    <col min="11538" max="11538" width="11.85546875" style="28" customWidth="1"/>
    <col min="11539" max="11539" width="13.7109375" style="28" customWidth="1"/>
    <col min="11540" max="11777" width="9.140625" style="28"/>
    <col min="11778" max="11778" width="3.5703125" style="28" customWidth="1"/>
    <col min="11779" max="11779" width="13.85546875" style="28" customWidth="1"/>
    <col min="11780" max="11780" width="12.28515625" style="28" bestFit="1" customWidth="1"/>
    <col min="11781" max="11781" width="10.5703125" style="28" customWidth="1"/>
    <col min="11782" max="11782" width="15.28515625" style="28" customWidth="1"/>
    <col min="11783" max="11783" width="14.5703125" style="28" customWidth="1"/>
    <col min="11784" max="11784" width="13.42578125" style="28" customWidth="1"/>
    <col min="11785" max="11785" width="15.140625" style="28" customWidth="1"/>
    <col min="11786" max="11786" width="9.28515625" style="28" customWidth="1"/>
    <col min="11787" max="11787" width="11.85546875" style="28" customWidth="1"/>
    <col min="11788" max="11788" width="14.5703125" style="28" customWidth="1"/>
    <col min="11789" max="11789" width="17" style="28" customWidth="1"/>
    <col min="11790" max="11790" width="10.85546875" style="28" customWidth="1"/>
    <col min="11791" max="11791" width="13.7109375" style="28" customWidth="1"/>
    <col min="11792" max="11792" width="14.5703125" style="28" customWidth="1"/>
    <col min="11793" max="11793" width="17" style="28" customWidth="1"/>
    <col min="11794" max="11794" width="11.85546875" style="28" customWidth="1"/>
    <col min="11795" max="11795" width="13.7109375" style="28" customWidth="1"/>
    <col min="11796" max="12033" width="9.140625" style="28"/>
    <col min="12034" max="12034" width="3.5703125" style="28" customWidth="1"/>
    <col min="12035" max="12035" width="13.85546875" style="28" customWidth="1"/>
    <col min="12036" max="12036" width="12.28515625" style="28" bestFit="1" customWidth="1"/>
    <col min="12037" max="12037" width="10.5703125" style="28" customWidth="1"/>
    <col min="12038" max="12038" width="15.28515625" style="28" customWidth="1"/>
    <col min="12039" max="12039" width="14.5703125" style="28" customWidth="1"/>
    <col min="12040" max="12040" width="13.42578125" style="28" customWidth="1"/>
    <col min="12041" max="12041" width="15.140625" style="28" customWidth="1"/>
    <col min="12042" max="12042" width="9.28515625" style="28" customWidth="1"/>
    <col min="12043" max="12043" width="11.85546875" style="28" customWidth="1"/>
    <col min="12044" max="12044" width="14.5703125" style="28" customWidth="1"/>
    <col min="12045" max="12045" width="17" style="28" customWidth="1"/>
    <col min="12046" max="12046" width="10.85546875" style="28" customWidth="1"/>
    <col min="12047" max="12047" width="13.7109375" style="28" customWidth="1"/>
    <col min="12048" max="12048" width="14.5703125" style="28" customWidth="1"/>
    <col min="12049" max="12049" width="17" style="28" customWidth="1"/>
    <col min="12050" max="12050" width="11.85546875" style="28" customWidth="1"/>
    <col min="12051" max="12051" width="13.7109375" style="28" customWidth="1"/>
    <col min="12052" max="12289" width="9.140625" style="28"/>
    <col min="12290" max="12290" width="3.5703125" style="28" customWidth="1"/>
    <col min="12291" max="12291" width="13.85546875" style="28" customWidth="1"/>
    <col min="12292" max="12292" width="12.28515625" style="28" bestFit="1" customWidth="1"/>
    <col min="12293" max="12293" width="10.5703125" style="28" customWidth="1"/>
    <col min="12294" max="12294" width="15.28515625" style="28" customWidth="1"/>
    <col min="12295" max="12295" width="14.5703125" style="28" customWidth="1"/>
    <col min="12296" max="12296" width="13.42578125" style="28" customWidth="1"/>
    <col min="12297" max="12297" width="15.140625" style="28" customWidth="1"/>
    <col min="12298" max="12298" width="9.28515625" style="28" customWidth="1"/>
    <col min="12299" max="12299" width="11.85546875" style="28" customWidth="1"/>
    <col min="12300" max="12300" width="14.5703125" style="28" customWidth="1"/>
    <col min="12301" max="12301" width="17" style="28" customWidth="1"/>
    <col min="12302" max="12302" width="10.85546875" style="28" customWidth="1"/>
    <col min="12303" max="12303" width="13.7109375" style="28" customWidth="1"/>
    <col min="12304" max="12304" width="14.5703125" style="28" customWidth="1"/>
    <col min="12305" max="12305" width="17" style="28" customWidth="1"/>
    <col min="12306" max="12306" width="11.85546875" style="28" customWidth="1"/>
    <col min="12307" max="12307" width="13.7109375" style="28" customWidth="1"/>
    <col min="12308" max="12545" width="9.140625" style="28"/>
    <col min="12546" max="12546" width="3.5703125" style="28" customWidth="1"/>
    <col min="12547" max="12547" width="13.85546875" style="28" customWidth="1"/>
    <col min="12548" max="12548" width="12.28515625" style="28" bestFit="1" customWidth="1"/>
    <col min="12549" max="12549" width="10.5703125" style="28" customWidth="1"/>
    <col min="12550" max="12550" width="15.28515625" style="28" customWidth="1"/>
    <col min="12551" max="12551" width="14.5703125" style="28" customWidth="1"/>
    <col min="12552" max="12552" width="13.42578125" style="28" customWidth="1"/>
    <col min="12553" max="12553" width="15.140625" style="28" customWidth="1"/>
    <col min="12554" max="12554" width="9.28515625" style="28" customWidth="1"/>
    <col min="12555" max="12555" width="11.85546875" style="28" customWidth="1"/>
    <col min="12556" max="12556" width="14.5703125" style="28" customWidth="1"/>
    <col min="12557" max="12557" width="17" style="28" customWidth="1"/>
    <col min="12558" max="12558" width="10.85546875" style="28" customWidth="1"/>
    <col min="12559" max="12559" width="13.7109375" style="28" customWidth="1"/>
    <col min="12560" max="12560" width="14.5703125" style="28" customWidth="1"/>
    <col min="12561" max="12561" width="17" style="28" customWidth="1"/>
    <col min="12562" max="12562" width="11.85546875" style="28" customWidth="1"/>
    <col min="12563" max="12563" width="13.7109375" style="28" customWidth="1"/>
    <col min="12564" max="12801" width="9.140625" style="28"/>
    <col min="12802" max="12802" width="3.5703125" style="28" customWidth="1"/>
    <col min="12803" max="12803" width="13.85546875" style="28" customWidth="1"/>
    <col min="12804" max="12804" width="12.28515625" style="28" bestFit="1" customWidth="1"/>
    <col min="12805" max="12805" width="10.5703125" style="28" customWidth="1"/>
    <col min="12806" max="12806" width="15.28515625" style="28" customWidth="1"/>
    <col min="12807" max="12807" width="14.5703125" style="28" customWidth="1"/>
    <col min="12808" max="12808" width="13.42578125" style="28" customWidth="1"/>
    <col min="12809" max="12809" width="15.140625" style="28" customWidth="1"/>
    <col min="12810" max="12810" width="9.28515625" style="28" customWidth="1"/>
    <col min="12811" max="12811" width="11.85546875" style="28" customWidth="1"/>
    <col min="12812" max="12812" width="14.5703125" style="28" customWidth="1"/>
    <col min="12813" max="12813" width="17" style="28" customWidth="1"/>
    <col min="12814" max="12814" width="10.85546875" style="28" customWidth="1"/>
    <col min="12815" max="12815" width="13.7109375" style="28" customWidth="1"/>
    <col min="12816" max="12816" width="14.5703125" style="28" customWidth="1"/>
    <col min="12817" max="12817" width="17" style="28" customWidth="1"/>
    <col min="12818" max="12818" width="11.85546875" style="28" customWidth="1"/>
    <col min="12819" max="12819" width="13.7109375" style="28" customWidth="1"/>
    <col min="12820" max="13057" width="9.140625" style="28"/>
    <col min="13058" max="13058" width="3.5703125" style="28" customWidth="1"/>
    <col min="13059" max="13059" width="13.85546875" style="28" customWidth="1"/>
    <col min="13060" max="13060" width="12.28515625" style="28" bestFit="1" customWidth="1"/>
    <col min="13061" max="13061" width="10.5703125" style="28" customWidth="1"/>
    <col min="13062" max="13062" width="15.28515625" style="28" customWidth="1"/>
    <col min="13063" max="13063" width="14.5703125" style="28" customWidth="1"/>
    <col min="13064" max="13064" width="13.42578125" style="28" customWidth="1"/>
    <col min="13065" max="13065" width="15.140625" style="28" customWidth="1"/>
    <col min="13066" max="13066" width="9.28515625" style="28" customWidth="1"/>
    <col min="13067" max="13067" width="11.85546875" style="28" customWidth="1"/>
    <col min="13068" max="13068" width="14.5703125" style="28" customWidth="1"/>
    <col min="13069" max="13069" width="17" style="28" customWidth="1"/>
    <col min="13070" max="13070" width="10.85546875" style="28" customWidth="1"/>
    <col min="13071" max="13071" width="13.7109375" style="28" customWidth="1"/>
    <col min="13072" max="13072" width="14.5703125" style="28" customWidth="1"/>
    <col min="13073" max="13073" width="17" style="28" customWidth="1"/>
    <col min="13074" max="13074" width="11.85546875" style="28" customWidth="1"/>
    <col min="13075" max="13075" width="13.7109375" style="28" customWidth="1"/>
    <col min="13076" max="13313" width="9.140625" style="28"/>
    <col min="13314" max="13314" width="3.5703125" style="28" customWidth="1"/>
    <col min="13315" max="13315" width="13.85546875" style="28" customWidth="1"/>
    <col min="13316" max="13316" width="12.28515625" style="28" bestFit="1" customWidth="1"/>
    <col min="13317" max="13317" width="10.5703125" style="28" customWidth="1"/>
    <col min="13318" max="13318" width="15.28515625" style="28" customWidth="1"/>
    <col min="13319" max="13319" width="14.5703125" style="28" customWidth="1"/>
    <col min="13320" max="13320" width="13.42578125" style="28" customWidth="1"/>
    <col min="13321" max="13321" width="15.140625" style="28" customWidth="1"/>
    <col min="13322" max="13322" width="9.28515625" style="28" customWidth="1"/>
    <col min="13323" max="13323" width="11.85546875" style="28" customWidth="1"/>
    <col min="13324" max="13324" width="14.5703125" style="28" customWidth="1"/>
    <col min="13325" max="13325" width="17" style="28" customWidth="1"/>
    <col min="13326" max="13326" width="10.85546875" style="28" customWidth="1"/>
    <col min="13327" max="13327" width="13.7109375" style="28" customWidth="1"/>
    <col min="13328" max="13328" width="14.5703125" style="28" customWidth="1"/>
    <col min="13329" max="13329" width="17" style="28" customWidth="1"/>
    <col min="13330" max="13330" width="11.85546875" style="28" customWidth="1"/>
    <col min="13331" max="13331" width="13.7109375" style="28" customWidth="1"/>
    <col min="13332" max="13569" width="9.140625" style="28"/>
    <col min="13570" max="13570" width="3.5703125" style="28" customWidth="1"/>
    <col min="13571" max="13571" width="13.85546875" style="28" customWidth="1"/>
    <col min="13572" max="13572" width="12.28515625" style="28" bestFit="1" customWidth="1"/>
    <col min="13573" max="13573" width="10.5703125" style="28" customWidth="1"/>
    <col min="13574" max="13574" width="15.28515625" style="28" customWidth="1"/>
    <col min="13575" max="13575" width="14.5703125" style="28" customWidth="1"/>
    <col min="13576" max="13576" width="13.42578125" style="28" customWidth="1"/>
    <col min="13577" max="13577" width="15.140625" style="28" customWidth="1"/>
    <col min="13578" max="13578" width="9.28515625" style="28" customWidth="1"/>
    <col min="13579" max="13579" width="11.85546875" style="28" customWidth="1"/>
    <col min="13580" max="13580" width="14.5703125" style="28" customWidth="1"/>
    <col min="13581" max="13581" width="17" style="28" customWidth="1"/>
    <col min="13582" max="13582" width="10.85546875" style="28" customWidth="1"/>
    <col min="13583" max="13583" width="13.7109375" style="28" customWidth="1"/>
    <col min="13584" max="13584" width="14.5703125" style="28" customWidth="1"/>
    <col min="13585" max="13585" width="17" style="28" customWidth="1"/>
    <col min="13586" max="13586" width="11.85546875" style="28" customWidth="1"/>
    <col min="13587" max="13587" width="13.7109375" style="28" customWidth="1"/>
    <col min="13588" max="13825" width="9.140625" style="28"/>
    <col min="13826" max="13826" width="3.5703125" style="28" customWidth="1"/>
    <col min="13827" max="13827" width="13.85546875" style="28" customWidth="1"/>
    <col min="13828" max="13828" width="12.28515625" style="28" bestFit="1" customWidth="1"/>
    <col min="13829" max="13829" width="10.5703125" style="28" customWidth="1"/>
    <col min="13830" max="13830" width="15.28515625" style="28" customWidth="1"/>
    <col min="13831" max="13831" width="14.5703125" style="28" customWidth="1"/>
    <col min="13832" max="13832" width="13.42578125" style="28" customWidth="1"/>
    <col min="13833" max="13833" width="15.140625" style="28" customWidth="1"/>
    <col min="13834" max="13834" width="9.28515625" style="28" customWidth="1"/>
    <col min="13835" max="13835" width="11.85546875" style="28" customWidth="1"/>
    <col min="13836" max="13836" width="14.5703125" style="28" customWidth="1"/>
    <col min="13837" max="13837" width="17" style="28" customWidth="1"/>
    <col min="13838" max="13838" width="10.85546875" style="28" customWidth="1"/>
    <col min="13839" max="13839" width="13.7109375" style="28" customWidth="1"/>
    <col min="13840" max="13840" width="14.5703125" style="28" customWidth="1"/>
    <col min="13841" max="13841" width="17" style="28" customWidth="1"/>
    <col min="13842" max="13842" width="11.85546875" style="28" customWidth="1"/>
    <col min="13843" max="13843" width="13.7109375" style="28" customWidth="1"/>
    <col min="13844" max="14081" width="9.140625" style="28"/>
    <col min="14082" max="14082" width="3.5703125" style="28" customWidth="1"/>
    <col min="14083" max="14083" width="13.85546875" style="28" customWidth="1"/>
    <col min="14084" max="14084" width="12.28515625" style="28" bestFit="1" customWidth="1"/>
    <col min="14085" max="14085" width="10.5703125" style="28" customWidth="1"/>
    <col min="14086" max="14086" width="15.28515625" style="28" customWidth="1"/>
    <col min="14087" max="14087" width="14.5703125" style="28" customWidth="1"/>
    <col min="14088" max="14088" width="13.42578125" style="28" customWidth="1"/>
    <col min="14089" max="14089" width="15.140625" style="28" customWidth="1"/>
    <col min="14090" max="14090" width="9.28515625" style="28" customWidth="1"/>
    <col min="14091" max="14091" width="11.85546875" style="28" customWidth="1"/>
    <col min="14092" max="14092" width="14.5703125" style="28" customWidth="1"/>
    <col min="14093" max="14093" width="17" style="28" customWidth="1"/>
    <col min="14094" max="14094" width="10.85546875" style="28" customWidth="1"/>
    <col min="14095" max="14095" width="13.7109375" style="28" customWidth="1"/>
    <col min="14096" max="14096" width="14.5703125" style="28" customWidth="1"/>
    <col min="14097" max="14097" width="17" style="28" customWidth="1"/>
    <col min="14098" max="14098" width="11.85546875" style="28" customWidth="1"/>
    <col min="14099" max="14099" width="13.7109375" style="28" customWidth="1"/>
    <col min="14100" max="14337" width="9.140625" style="28"/>
    <col min="14338" max="14338" width="3.5703125" style="28" customWidth="1"/>
    <col min="14339" max="14339" width="13.85546875" style="28" customWidth="1"/>
    <col min="14340" max="14340" width="12.28515625" style="28" bestFit="1" customWidth="1"/>
    <col min="14341" max="14341" width="10.5703125" style="28" customWidth="1"/>
    <col min="14342" max="14342" width="15.28515625" style="28" customWidth="1"/>
    <col min="14343" max="14343" width="14.5703125" style="28" customWidth="1"/>
    <col min="14344" max="14344" width="13.42578125" style="28" customWidth="1"/>
    <col min="14345" max="14345" width="15.140625" style="28" customWidth="1"/>
    <col min="14346" max="14346" width="9.28515625" style="28" customWidth="1"/>
    <col min="14347" max="14347" width="11.85546875" style="28" customWidth="1"/>
    <col min="14348" max="14348" width="14.5703125" style="28" customWidth="1"/>
    <col min="14349" max="14349" width="17" style="28" customWidth="1"/>
    <col min="14350" max="14350" width="10.85546875" style="28" customWidth="1"/>
    <col min="14351" max="14351" width="13.7109375" style="28" customWidth="1"/>
    <col min="14352" max="14352" width="14.5703125" style="28" customWidth="1"/>
    <col min="14353" max="14353" width="17" style="28" customWidth="1"/>
    <col min="14354" max="14354" width="11.85546875" style="28" customWidth="1"/>
    <col min="14355" max="14355" width="13.7109375" style="28" customWidth="1"/>
    <col min="14356" max="14593" width="9.140625" style="28"/>
    <col min="14594" max="14594" width="3.5703125" style="28" customWidth="1"/>
    <col min="14595" max="14595" width="13.85546875" style="28" customWidth="1"/>
    <col min="14596" max="14596" width="12.28515625" style="28" bestFit="1" customWidth="1"/>
    <col min="14597" max="14597" width="10.5703125" style="28" customWidth="1"/>
    <col min="14598" max="14598" width="15.28515625" style="28" customWidth="1"/>
    <col min="14599" max="14599" width="14.5703125" style="28" customWidth="1"/>
    <col min="14600" max="14600" width="13.42578125" style="28" customWidth="1"/>
    <col min="14601" max="14601" width="15.140625" style="28" customWidth="1"/>
    <col min="14602" max="14602" width="9.28515625" style="28" customWidth="1"/>
    <col min="14603" max="14603" width="11.85546875" style="28" customWidth="1"/>
    <col min="14604" max="14604" width="14.5703125" style="28" customWidth="1"/>
    <col min="14605" max="14605" width="17" style="28" customWidth="1"/>
    <col min="14606" max="14606" width="10.85546875" style="28" customWidth="1"/>
    <col min="14607" max="14607" width="13.7109375" style="28" customWidth="1"/>
    <col min="14608" max="14608" width="14.5703125" style="28" customWidth="1"/>
    <col min="14609" max="14609" width="17" style="28" customWidth="1"/>
    <col min="14610" max="14610" width="11.85546875" style="28" customWidth="1"/>
    <col min="14611" max="14611" width="13.7109375" style="28" customWidth="1"/>
    <col min="14612" max="14849" width="9.140625" style="28"/>
    <col min="14850" max="14850" width="3.5703125" style="28" customWidth="1"/>
    <col min="14851" max="14851" width="13.85546875" style="28" customWidth="1"/>
    <col min="14852" max="14852" width="12.28515625" style="28" bestFit="1" customWidth="1"/>
    <col min="14853" max="14853" width="10.5703125" style="28" customWidth="1"/>
    <col min="14854" max="14854" width="15.28515625" style="28" customWidth="1"/>
    <col min="14855" max="14855" width="14.5703125" style="28" customWidth="1"/>
    <col min="14856" max="14856" width="13.42578125" style="28" customWidth="1"/>
    <col min="14857" max="14857" width="15.140625" style="28" customWidth="1"/>
    <col min="14858" max="14858" width="9.28515625" style="28" customWidth="1"/>
    <col min="14859" max="14859" width="11.85546875" style="28" customWidth="1"/>
    <col min="14860" max="14860" width="14.5703125" style="28" customWidth="1"/>
    <col min="14861" max="14861" width="17" style="28" customWidth="1"/>
    <col min="14862" max="14862" width="10.85546875" style="28" customWidth="1"/>
    <col min="14863" max="14863" width="13.7109375" style="28" customWidth="1"/>
    <col min="14864" max="14864" width="14.5703125" style="28" customWidth="1"/>
    <col min="14865" max="14865" width="17" style="28" customWidth="1"/>
    <col min="14866" max="14866" width="11.85546875" style="28" customWidth="1"/>
    <col min="14867" max="14867" width="13.7109375" style="28" customWidth="1"/>
    <col min="14868" max="15105" width="9.140625" style="28"/>
    <col min="15106" max="15106" width="3.5703125" style="28" customWidth="1"/>
    <col min="15107" max="15107" width="13.85546875" style="28" customWidth="1"/>
    <col min="15108" max="15108" width="12.28515625" style="28" bestFit="1" customWidth="1"/>
    <col min="15109" max="15109" width="10.5703125" style="28" customWidth="1"/>
    <col min="15110" max="15110" width="15.28515625" style="28" customWidth="1"/>
    <col min="15111" max="15111" width="14.5703125" style="28" customWidth="1"/>
    <col min="15112" max="15112" width="13.42578125" style="28" customWidth="1"/>
    <col min="15113" max="15113" width="15.140625" style="28" customWidth="1"/>
    <col min="15114" max="15114" width="9.28515625" style="28" customWidth="1"/>
    <col min="15115" max="15115" width="11.85546875" style="28" customWidth="1"/>
    <col min="15116" max="15116" width="14.5703125" style="28" customWidth="1"/>
    <col min="15117" max="15117" width="17" style="28" customWidth="1"/>
    <col min="15118" max="15118" width="10.85546875" style="28" customWidth="1"/>
    <col min="15119" max="15119" width="13.7109375" style="28" customWidth="1"/>
    <col min="15120" max="15120" width="14.5703125" style="28" customWidth="1"/>
    <col min="15121" max="15121" width="17" style="28" customWidth="1"/>
    <col min="15122" max="15122" width="11.85546875" style="28" customWidth="1"/>
    <col min="15123" max="15123" width="13.7109375" style="28" customWidth="1"/>
    <col min="15124" max="15361" width="9.140625" style="28"/>
    <col min="15362" max="15362" width="3.5703125" style="28" customWidth="1"/>
    <col min="15363" max="15363" width="13.85546875" style="28" customWidth="1"/>
    <col min="15364" max="15364" width="12.28515625" style="28" bestFit="1" customWidth="1"/>
    <col min="15365" max="15365" width="10.5703125" style="28" customWidth="1"/>
    <col min="15366" max="15366" width="15.28515625" style="28" customWidth="1"/>
    <col min="15367" max="15367" width="14.5703125" style="28" customWidth="1"/>
    <col min="15368" max="15368" width="13.42578125" style="28" customWidth="1"/>
    <col min="15369" max="15369" width="15.140625" style="28" customWidth="1"/>
    <col min="15370" max="15370" width="9.28515625" style="28" customWidth="1"/>
    <col min="15371" max="15371" width="11.85546875" style="28" customWidth="1"/>
    <col min="15372" max="15372" width="14.5703125" style="28" customWidth="1"/>
    <col min="15373" max="15373" width="17" style="28" customWidth="1"/>
    <col min="15374" max="15374" width="10.85546875" style="28" customWidth="1"/>
    <col min="15375" max="15375" width="13.7109375" style="28" customWidth="1"/>
    <col min="15376" max="15376" width="14.5703125" style="28" customWidth="1"/>
    <col min="15377" max="15377" width="17" style="28" customWidth="1"/>
    <col min="15378" max="15378" width="11.85546875" style="28" customWidth="1"/>
    <col min="15379" max="15379" width="13.7109375" style="28" customWidth="1"/>
    <col min="15380" max="15617" width="9.140625" style="28"/>
    <col min="15618" max="15618" width="3.5703125" style="28" customWidth="1"/>
    <col min="15619" max="15619" width="13.85546875" style="28" customWidth="1"/>
    <col min="15620" max="15620" width="12.28515625" style="28" bestFit="1" customWidth="1"/>
    <col min="15621" max="15621" width="10.5703125" style="28" customWidth="1"/>
    <col min="15622" max="15622" width="15.28515625" style="28" customWidth="1"/>
    <col min="15623" max="15623" width="14.5703125" style="28" customWidth="1"/>
    <col min="15624" max="15624" width="13.42578125" style="28" customWidth="1"/>
    <col min="15625" max="15625" width="15.140625" style="28" customWidth="1"/>
    <col min="15626" max="15626" width="9.28515625" style="28" customWidth="1"/>
    <col min="15627" max="15627" width="11.85546875" style="28" customWidth="1"/>
    <col min="15628" max="15628" width="14.5703125" style="28" customWidth="1"/>
    <col min="15629" max="15629" width="17" style="28" customWidth="1"/>
    <col min="15630" max="15630" width="10.85546875" style="28" customWidth="1"/>
    <col min="15631" max="15631" width="13.7109375" style="28" customWidth="1"/>
    <col min="15632" max="15632" width="14.5703125" style="28" customWidth="1"/>
    <col min="15633" max="15633" width="17" style="28" customWidth="1"/>
    <col min="15634" max="15634" width="11.85546875" style="28" customWidth="1"/>
    <col min="15635" max="15635" width="13.7109375" style="28" customWidth="1"/>
    <col min="15636" max="15873" width="9.140625" style="28"/>
    <col min="15874" max="15874" width="3.5703125" style="28" customWidth="1"/>
    <col min="15875" max="15875" width="13.85546875" style="28" customWidth="1"/>
    <col min="15876" max="15876" width="12.28515625" style="28" bestFit="1" customWidth="1"/>
    <col min="15877" max="15877" width="10.5703125" style="28" customWidth="1"/>
    <col min="15878" max="15878" width="15.28515625" style="28" customWidth="1"/>
    <col min="15879" max="15879" width="14.5703125" style="28" customWidth="1"/>
    <col min="15880" max="15880" width="13.42578125" style="28" customWidth="1"/>
    <col min="15881" max="15881" width="15.140625" style="28" customWidth="1"/>
    <col min="15882" max="15882" width="9.28515625" style="28" customWidth="1"/>
    <col min="15883" max="15883" width="11.85546875" style="28" customWidth="1"/>
    <col min="15884" max="15884" width="14.5703125" style="28" customWidth="1"/>
    <col min="15885" max="15885" width="17" style="28" customWidth="1"/>
    <col min="15886" max="15886" width="10.85546875" style="28" customWidth="1"/>
    <col min="15887" max="15887" width="13.7109375" style="28" customWidth="1"/>
    <col min="15888" max="15888" width="14.5703125" style="28" customWidth="1"/>
    <col min="15889" max="15889" width="17" style="28" customWidth="1"/>
    <col min="15890" max="15890" width="11.85546875" style="28" customWidth="1"/>
    <col min="15891" max="15891" width="13.7109375" style="28" customWidth="1"/>
    <col min="15892" max="16129" width="9.140625" style="28"/>
    <col min="16130" max="16130" width="3.5703125" style="28" customWidth="1"/>
    <col min="16131" max="16131" width="13.85546875" style="28" customWidth="1"/>
    <col min="16132" max="16132" width="12.28515625" style="28" bestFit="1" customWidth="1"/>
    <col min="16133" max="16133" width="10.5703125" style="28" customWidth="1"/>
    <col min="16134" max="16134" width="15.28515625" style="28" customWidth="1"/>
    <col min="16135" max="16135" width="14.5703125" style="28" customWidth="1"/>
    <col min="16136" max="16136" width="13.42578125" style="28" customWidth="1"/>
    <col min="16137" max="16137" width="15.140625" style="28" customWidth="1"/>
    <col min="16138" max="16138" width="9.28515625" style="28" customWidth="1"/>
    <col min="16139" max="16139" width="11.85546875" style="28" customWidth="1"/>
    <col min="16140" max="16140" width="14.5703125" style="28" customWidth="1"/>
    <col min="16141" max="16141" width="17" style="28" customWidth="1"/>
    <col min="16142" max="16142" width="10.85546875" style="28" customWidth="1"/>
    <col min="16143" max="16143" width="13.7109375" style="28" customWidth="1"/>
    <col min="16144" max="16144" width="14.5703125" style="28" customWidth="1"/>
    <col min="16145" max="16145" width="17" style="28" customWidth="1"/>
    <col min="16146" max="16146" width="11.85546875" style="28" customWidth="1"/>
    <col min="16147" max="16147" width="13.7109375" style="28" customWidth="1"/>
    <col min="16148" max="16384" width="9.140625" style="28"/>
  </cols>
  <sheetData>
    <row r="1" spans="1:25" s="24" customFormat="1" ht="28.5" x14ac:dyDescent="0.4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5" ht="19.5" customHeight="1" x14ac:dyDescent="0.25">
      <c r="A2" s="249" t="s">
        <v>36</v>
      </c>
      <c r="B2" s="249"/>
      <c r="C2" s="25"/>
      <c r="D2" s="155"/>
      <c r="E2" s="27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250" t="s">
        <v>37</v>
      </c>
      <c r="R2" s="250"/>
      <c r="S2" s="250"/>
    </row>
    <row r="3" spans="1:25" ht="69" customHeight="1" x14ac:dyDescent="0.2">
      <c r="A3" s="251" t="s">
        <v>145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25" s="29" customFormat="1" ht="31.5" customHeight="1" x14ac:dyDescent="0.25">
      <c r="A4" s="253" t="s">
        <v>1</v>
      </c>
      <c r="B4" s="253" t="s">
        <v>2</v>
      </c>
      <c r="C4" s="254" t="s">
        <v>3</v>
      </c>
      <c r="D4" s="253" t="s">
        <v>4</v>
      </c>
      <c r="E4" s="254" t="s">
        <v>142</v>
      </c>
      <c r="F4" s="254" t="s">
        <v>141</v>
      </c>
      <c r="G4" s="254" t="s">
        <v>112</v>
      </c>
      <c r="H4" s="258" t="s">
        <v>140</v>
      </c>
      <c r="I4" s="258"/>
      <c r="J4" s="258"/>
      <c r="K4" s="259" t="s">
        <v>114</v>
      </c>
      <c r="L4" s="253" t="s">
        <v>143</v>
      </c>
      <c r="M4" s="253"/>
      <c r="N4" s="253"/>
      <c r="O4" s="253"/>
      <c r="P4" s="253" t="s">
        <v>5</v>
      </c>
      <c r="Q4" s="253"/>
      <c r="R4" s="253"/>
      <c r="S4" s="253"/>
    </row>
    <row r="5" spans="1:25" s="29" customFormat="1" ht="15" x14ac:dyDescent="0.25">
      <c r="A5" s="253"/>
      <c r="B5" s="253"/>
      <c r="C5" s="255"/>
      <c r="D5" s="253"/>
      <c r="E5" s="255"/>
      <c r="F5" s="255"/>
      <c r="G5" s="255"/>
      <c r="H5" s="258"/>
      <c r="I5" s="258"/>
      <c r="J5" s="258"/>
      <c r="K5" s="260"/>
      <c r="L5" s="253" t="s">
        <v>6</v>
      </c>
      <c r="M5" s="258" t="s">
        <v>7</v>
      </c>
      <c r="N5" s="258" t="s">
        <v>8</v>
      </c>
      <c r="O5" s="258" t="s">
        <v>9</v>
      </c>
      <c r="P5" s="253" t="s">
        <v>116</v>
      </c>
      <c r="Q5" s="258" t="s">
        <v>10</v>
      </c>
      <c r="R5" s="258" t="s">
        <v>11</v>
      </c>
      <c r="S5" s="258" t="s">
        <v>12</v>
      </c>
    </row>
    <row r="6" spans="1:25" s="29" customFormat="1" ht="142.5" customHeight="1" x14ac:dyDescent="0.25">
      <c r="A6" s="253"/>
      <c r="B6" s="253"/>
      <c r="C6" s="256"/>
      <c r="D6" s="253"/>
      <c r="E6" s="256"/>
      <c r="F6" s="256"/>
      <c r="G6" s="256"/>
      <c r="H6" s="156" t="s">
        <v>13</v>
      </c>
      <c r="I6" s="156" t="s">
        <v>14</v>
      </c>
      <c r="J6" s="156" t="s">
        <v>15</v>
      </c>
      <c r="K6" s="261"/>
      <c r="L6" s="253"/>
      <c r="M6" s="258"/>
      <c r="N6" s="258"/>
      <c r="O6" s="258"/>
      <c r="P6" s="253"/>
      <c r="Q6" s="258"/>
      <c r="R6" s="258"/>
      <c r="S6" s="258"/>
    </row>
    <row r="7" spans="1:25" s="7" customFormat="1" ht="21" customHeight="1" x14ac:dyDescent="0.25">
      <c r="A7" s="4">
        <v>1</v>
      </c>
      <c r="B7" s="4">
        <v>2</v>
      </c>
      <c r="C7" s="4">
        <v>3</v>
      </c>
      <c r="D7" s="4">
        <v>4</v>
      </c>
      <c r="E7" s="5" t="s">
        <v>16</v>
      </c>
      <c r="F7" s="4">
        <v>5</v>
      </c>
      <c r="G7" s="4" t="s">
        <v>17</v>
      </c>
      <c r="H7" s="4">
        <v>6</v>
      </c>
      <c r="I7" s="4">
        <v>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  <c r="S7" s="4" t="s">
        <v>27</v>
      </c>
    </row>
    <row r="8" spans="1:25" ht="57" customHeight="1" x14ac:dyDescent="0.2">
      <c r="A8" s="31">
        <v>1</v>
      </c>
      <c r="B8" s="31" t="s">
        <v>38</v>
      </c>
      <c r="C8" s="32">
        <v>63</v>
      </c>
      <c r="D8" s="32">
        <v>63</v>
      </c>
      <c r="E8" s="33">
        <v>3264</v>
      </c>
      <c r="F8" s="34">
        <v>19.175000000000001</v>
      </c>
      <c r="G8" s="35">
        <f>'April-2020 I'!G8+F8</f>
        <v>33.470833333333331</v>
      </c>
      <c r="H8" s="35">
        <v>22.738194444444446</v>
      </c>
      <c r="I8" s="35">
        <v>7.2069444444444448</v>
      </c>
      <c r="J8" s="35">
        <f>H8+I8</f>
        <v>29.945138888888891</v>
      </c>
      <c r="K8" s="15">
        <f>'April-2020 I'!K8+J8</f>
        <v>61.325694444444451</v>
      </c>
      <c r="L8" s="15">
        <f t="shared" ref="L8:L13" si="0">F8+J8</f>
        <v>49.120138888888889</v>
      </c>
      <c r="M8" s="15">
        <f>L8/C8</f>
        <v>0.77968474426807755</v>
      </c>
      <c r="N8" s="36">
        <f>+((C8*24*31)-J8)/(C8*24*31)*100</f>
        <v>99.936112948265716</v>
      </c>
      <c r="O8" s="36">
        <f>+((C8*24*31)-L8)/(C8*24*31)*100</f>
        <v>99.895203663404828</v>
      </c>
      <c r="P8" s="37">
        <f t="shared" ref="P8:P14" si="1">+G8+K8</f>
        <v>94.796527777777783</v>
      </c>
      <c r="Q8" s="15">
        <f>P8/C8</f>
        <v>1.5047067901234568</v>
      </c>
      <c r="R8" s="36">
        <f>+((C8*24*31)-K8)/(C8*24*31)*100</f>
        <v>99.869163478314462</v>
      </c>
      <c r="S8" s="36">
        <f>+((C8*24*31)-(G8+K8))*100/(C8*24*31)</f>
        <v>99.797754463693082</v>
      </c>
      <c r="U8" s="31">
        <v>45</v>
      </c>
      <c r="V8" s="31">
        <v>45</v>
      </c>
      <c r="W8" s="38">
        <v>450</v>
      </c>
      <c r="X8" s="39">
        <v>5.239583333333333</v>
      </c>
      <c r="Y8" s="39">
        <f>X8+'[1]JAN-2019  -I'!Y8</f>
        <v>5.239583333333333</v>
      </c>
    </row>
    <row r="9" spans="1:25" s="45" customFormat="1" ht="57" customHeight="1" x14ac:dyDescent="0.2">
      <c r="A9" s="40">
        <v>2</v>
      </c>
      <c r="B9" s="40" t="s">
        <v>39</v>
      </c>
      <c r="C9" s="41">
        <v>8</v>
      </c>
      <c r="D9" s="41">
        <v>8</v>
      </c>
      <c r="E9" s="41">
        <v>411</v>
      </c>
      <c r="F9" s="42">
        <v>0</v>
      </c>
      <c r="G9" s="35">
        <f>'April-2020 I'!G9+F9</f>
        <v>0</v>
      </c>
      <c r="H9" s="42">
        <v>6.5472222222222216</v>
      </c>
      <c r="I9" s="42">
        <v>4.8937499999999998</v>
      </c>
      <c r="J9" s="35">
        <f t="shared" ref="J9:J14" si="2">H9+I9</f>
        <v>11.440972222222221</v>
      </c>
      <c r="K9" s="15">
        <f>'April-2020 I'!K9+J9</f>
        <v>22.104166666666664</v>
      </c>
      <c r="L9" s="15">
        <f t="shared" si="0"/>
        <v>11.440972222222221</v>
      </c>
      <c r="M9" s="15">
        <f t="shared" ref="M9:M13" si="3">L9/C9</f>
        <v>1.4301215277777777</v>
      </c>
      <c r="N9" s="36">
        <f t="shared" ref="N9:N13" si="4">+((C9*24*31)-J9)/(C9*24*31)*100</f>
        <v>99.807779364545993</v>
      </c>
      <c r="O9" s="36">
        <f t="shared" ref="O9:O13" si="5">+((C9*24*31)-L9)/(C9*24*31)*100</f>
        <v>99.807779364545993</v>
      </c>
      <c r="P9" s="44">
        <f t="shared" si="1"/>
        <v>22.104166666666664</v>
      </c>
      <c r="Q9" s="42">
        <f>P9/C9</f>
        <v>2.763020833333333</v>
      </c>
      <c r="R9" s="36">
        <f t="shared" ref="R9:R13" si="6">+((C9*24*31)-K9)/(C9*24*31)*100</f>
        <v>99.628626232078844</v>
      </c>
      <c r="S9" s="36">
        <f t="shared" ref="S9:S13" si="7">+((C9*24*31)-(G9+K9))*100/(C9*24*31)</f>
        <v>99.628626232078844</v>
      </c>
      <c r="U9" s="31">
        <v>8</v>
      </c>
      <c r="V9" s="31">
        <v>8</v>
      </c>
      <c r="W9" s="38">
        <v>1</v>
      </c>
      <c r="X9" s="39">
        <v>4.1666666666666664E-2</v>
      </c>
      <c r="Y9" s="39">
        <f>X9+'[1]JAN-2019  -I'!Y9</f>
        <v>4.1666666666666664E-2</v>
      </c>
    </row>
    <row r="10" spans="1:25" s="45" customFormat="1" ht="57" customHeight="1" x14ac:dyDescent="0.2">
      <c r="A10" s="40">
        <v>3</v>
      </c>
      <c r="B10" s="40" t="s">
        <v>40</v>
      </c>
      <c r="C10" s="41">
        <v>16</v>
      </c>
      <c r="D10" s="41">
        <v>16</v>
      </c>
      <c r="E10" s="41">
        <v>1200</v>
      </c>
      <c r="F10" s="42">
        <v>0</v>
      </c>
      <c r="G10" s="35">
        <f>'April-2020 I'!G10+F10</f>
        <v>0</v>
      </c>
      <c r="H10" s="42">
        <v>10.006944444444445</v>
      </c>
      <c r="I10" s="42">
        <v>9.5</v>
      </c>
      <c r="J10" s="35">
        <f t="shared" si="2"/>
        <v>19.506944444444443</v>
      </c>
      <c r="K10" s="15">
        <f>'April-2020 I'!K10+J10</f>
        <v>39.059027777777779</v>
      </c>
      <c r="L10" s="15">
        <f t="shared" si="0"/>
        <v>19.506944444444443</v>
      </c>
      <c r="M10" s="15">
        <f t="shared" si="3"/>
        <v>1.2191840277777777</v>
      </c>
      <c r="N10" s="36">
        <f t="shared" si="4"/>
        <v>99.836131179062122</v>
      </c>
      <c r="O10" s="36">
        <f t="shared" si="5"/>
        <v>99.836131179062122</v>
      </c>
      <c r="P10" s="44">
        <f t="shared" si="1"/>
        <v>39.059027777777779</v>
      </c>
      <c r="Q10" s="42">
        <f>P10/C10</f>
        <v>2.4411892361111112</v>
      </c>
      <c r="R10" s="36">
        <f t="shared" si="6"/>
        <v>99.671883167189364</v>
      </c>
      <c r="S10" s="36">
        <f t="shared" si="7"/>
        <v>99.671883167189364</v>
      </c>
      <c r="U10" s="31">
        <v>16</v>
      </c>
      <c r="V10" s="31">
        <v>16</v>
      </c>
      <c r="W10" s="38">
        <v>614</v>
      </c>
      <c r="X10" s="39">
        <v>1.7361111111111112E-4</v>
      </c>
      <c r="Y10" s="39">
        <f>X10+'[1]JAN-2019  -I'!Y10</f>
        <v>1.7361111111111112E-4</v>
      </c>
    </row>
    <row r="11" spans="1:25" ht="57" customHeight="1" x14ac:dyDescent="0.2">
      <c r="A11" s="31">
        <v>4</v>
      </c>
      <c r="B11" s="31" t="s">
        <v>41</v>
      </c>
      <c r="C11" s="46">
        <v>4</v>
      </c>
      <c r="D11" s="46">
        <v>4</v>
      </c>
      <c r="E11" s="47">
        <v>238</v>
      </c>
      <c r="F11" s="48">
        <v>0.33333333333333331</v>
      </c>
      <c r="G11" s="35">
        <f>'April-2020 I'!G11+F11</f>
        <v>0.83333333333333326</v>
      </c>
      <c r="H11" s="48">
        <v>2.9055555555555554</v>
      </c>
      <c r="I11" s="48">
        <v>3.4840277777777775</v>
      </c>
      <c r="J11" s="35">
        <f t="shared" si="2"/>
        <v>6.3895833333333325</v>
      </c>
      <c r="K11" s="15">
        <f>'April-2020 I'!K11+J11</f>
        <v>9.500694444444445</v>
      </c>
      <c r="L11" s="15">
        <f t="shared" si="0"/>
        <v>6.7229166666666655</v>
      </c>
      <c r="M11" s="15">
        <f t="shared" si="3"/>
        <v>1.6807291666666664</v>
      </c>
      <c r="N11" s="36">
        <f t="shared" si="4"/>
        <v>99.785296258960571</v>
      </c>
      <c r="O11" s="36">
        <f t="shared" si="5"/>
        <v>99.774095542114694</v>
      </c>
      <c r="P11" s="37">
        <f t="shared" si="1"/>
        <v>10.334027777777779</v>
      </c>
      <c r="Q11" s="15">
        <f>P11/C11</f>
        <v>2.5835069444444447</v>
      </c>
      <c r="R11" s="36">
        <f t="shared" si="6"/>
        <v>99.680756235065715</v>
      </c>
      <c r="S11" s="36">
        <f t="shared" si="7"/>
        <v>99.652754442951007</v>
      </c>
      <c r="U11" s="49">
        <v>4</v>
      </c>
      <c r="V11" s="49">
        <v>4</v>
      </c>
      <c r="W11" s="50">
        <v>159</v>
      </c>
      <c r="X11" s="51">
        <v>0</v>
      </c>
      <c r="Y11" s="39">
        <f>X11+'[1]JAN-2019  -I'!Y11</f>
        <v>0</v>
      </c>
    </row>
    <row r="12" spans="1:25" ht="57" customHeight="1" x14ac:dyDescent="0.2">
      <c r="A12" s="40">
        <v>5</v>
      </c>
      <c r="B12" s="40" t="s">
        <v>42</v>
      </c>
      <c r="C12" s="52">
        <v>28</v>
      </c>
      <c r="D12" s="53">
        <v>28</v>
      </c>
      <c r="E12" s="53">
        <v>1366</v>
      </c>
      <c r="F12" s="42">
        <v>0.79791666666666661</v>
      </c>
      <c r="G12" s="35">
        <f>'April-2020 I'!G12+F12</f>
        <v>1.53125</v>
      </c>
      <c r="H12" s="54">
        <v>9.0041666666666664</v>
      </c>
      <c r="I12" s="54">
        <v>12.443055555555556</v>
      </c>
      <c r="J12" s="35">
        <f t="shared" si="2"/>
        <v>21.447222222222223</v>
      </c>
      <c r="K12" s="15">
        <f>'April-2020 I'!K12+J12</f>
        <v>40.686111111111117</v>
      </c>
      <c r="L12" s="15">
        <f t="shared" si="0"/>
        <v>22.245138888888889</v>
      </c>
      <c r="M12" s="15">
        <f t="shared" si="3"/>
        <v>0.79446924603174607</v>
      </c>
      <c r="N12" s="36">
        <f t="shared" si="4"/>
        <v>99.897046744324982</v>
      </c>
      <c r="O12" s="36">
        <f t="shared" si="5"/>
        <v>99.893216499189279</v>
      </c>
      <c r="P12" s="37">
        <f t="shared" si="1"/>
        <v>42.217361111111117</v>
      </c>
      <c r="Q12" s="42">
        <v>5.0452826086956524</v>
      </c>
      <c r="R12" s="36">
        <f t="shared" si="6"/>
        <v>99.804694167093373</v>
      </c>
      <c r="S12" s="36">
        <f t="shared" si="7"/>
        <v>99.797343696663262</v>
      </c>
      <c r="U12" s="55">
        <v>26</v>
      </c>
      <c r="V12" s="56">
        <v>25</v>
      </c>
      <c r="W12" s="56">
        <v>575</v>
      </c>
      <c r="X12" s="57">
        <f>SUM(X7:X11)</f>
        <v>5.2814236111111112</v>
      </c>
      <c r="Y12" s="39">
        <f>X12+'[1]JAN-2019  -I'!Y12</f>
        <v>5.2814236111111112</v>
      </c>
    </row>
    <row r="13" spans="1:25" s="45" customFormat="1" ht="57" customHeight="1" x14ac:dyDescent="0.2">
      <c r="A13" s="40">
        <v>6</v>
      </c>
      <c r="B13" s="40" t="s">
        <v>43</v>
      </c>
      <c r="C13" s="41">
        <v>28</v>
      </c>
      <c r="D13" s="41">
        <v>28</v>
      </c>
      <c r="E13" s="41">
        <v>1510</v>
      </c>
      <c r="F13" s="58">
        <v>0.31666666666666665</v>
      </c>
      <c r="G13" s="35">
        <f>'April-2020 I'!G13+F13</f>
        <v>0.40625</v>
      </c>
      <c r="H13" s="59">
        <v>16.256944444444446</v>
      </c>
      <c r="I13" s="59">
        <v>5.9048611111111109</v>
      </c>
      <c r="J13" s="35">
        <f t="shared" si="2"/>
        <v>22.161805555555556</v>
      </c>
      <c r="K13" s="15">
        <f>'April-2020 I'!K13+J13</f>
        <v>36.912500000000001</v>
      </c>
      <c r="L13" s="15">
        <f t="shared" si="0"/>
        <v>22.478472222222223</v>
      </c>
      <c r="M13" s="15">
        <f t="shared" si="3"/>
        <v>0.80280257936507937</v>
      </c>
      <c r="N13" s="36">
        <f t="shared" si="4"/>
        <v>99.893616524790914</v>
      </c>
      <c r="O13" s="36">
        <f t="shared" si="5"/>
        <v>99.892096427504697</v>
      </c>
      <c r="P13" s="60">
        <f t="shared" si="1"/>
        <v>37.318750000000001</v>
      </c>
      <c r="Q13" s="42">
        <f>P13/C13</f>
        <v>1.3328125</v>
      </c>
      <c r="R13" s="36">
        <f t="shared" si="6"/>
        <v>99.82280865975423</v>
      </c>
      <c r="S13" s="36">
        <f t="shared" si="7"/>
        <v>99.820858534946254</v>
      </c>
      <c r="U13" s="31">
        <v>26</v>
      </c>
      <c r="V13" s="31">
        <v>26</v>
      </c>
      <c r="W13" s="38">
        <v>1061</v>
      </c>
      <c r="X13" s="61">
        <v>2.0833333333333332E-2</v>
      </c>
      <c r="Y13" s="39">
        <f>X13+'[1]JAN-2019  -I'!Y13</f>
        <v>2.0833333333333332E-2</v>
      </c>
    </row>
    <row r="14" spans="1:25" s="66" customFormat="1" ht="58.5" customHeight="1" x14ac:dyDescent="0.2">
      <c r="A14" s="262" t="s">
        <v>15</v>
      </c>
      <c r="B14" s="262"/>
      <c r="C14" s="62">
        <f t="shared" ref="C14:I14" si="8">SUM(C8:C13)</f>
        <v>147</v>
      </c>
      <c r="D14" s="62">
        <f t="shared" si="8"/>
        <v>147</v>
      </c>
      <c r="E14" s="62">
        <f t="shared" si="8"/>
        <v>7989</v>
      </c>
      <c r="F14" s="63">
        <f t="shared" si="8"/>
        <v>20.622916666666665</v>
      </c>
      <c r="G14" s="63">
        <f>SUM(G8:G13)</f>
        <v>36.241666666666667</v>
      </c>
      <c r="H14" s="63">
        <f t="shared" si="8"/>
        <v>67.459027777777777</v>
      </c>
      <c r="I14" s="63">
        <f t="shared" si="8"/>
        <v>43.432638888888881</v>
      </c>
      <c r="J14" s="64">
        <f t="shared" si="2"/>
        <v>110.89166666666665</v>
      </c>
      <c r="K14" s="63">
        <f>SUM(K8:K13)</f>
        <v>209.58819444444444</v>
      </c>
      <c r="L14" s="63">
        <f>SUM(L8:L13)</f>
        <v>131.51458333333335</v>
      </c>
      <c r="M14" s="63">
        <f>L14/C14</f>
        <v>0.89465702947845815</v>
      </c>
      <c r="N14" s="63">
        <f>+((C14*24*31)-J14)/(C14*24*31)*100</f>
        <v>99.898606844171368</v>
      </c>
      <c r="O14" s="63">
        <f>+((C14*24*31)-L14)/(C14*24*31)*100</f>
        <v>99.879750399263642</v>
      </c>
      <c r="P14" s="65">
        <f t="shared" si="1"/>
        <v>245.82986111111111</v>
      </c>
      <c r="Q14" s="63">
        <f>P14/C14</f>
        <v>1.6723119803476947</v>
      </c>
      <c r="R14" s="63">
        <f>+((C14*24*31)-K14)/(C14*24*31)*100</f>
        <v>99.808364243248079</v>
      </c>
      <c r="S14" s="63">
        <f>+((C14*24*31)-(G14+K14))*100/(C14*24*31)</f>
        <v>99.775226884361885</v>
      </c>
    </row>
    <row r="15" spans="1:25" s="67" customFormat="1" ht="132.75" customHeight="1" x14ac:dyDescent="0.2">
      <c r="A15" s="257" t="s">
        <v>44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X15" s="68"/>
    </row>
    <row r="16" spans="1:25" ht="96" customHeight="1" x14ac:dyDescent="0.2">
      <c r="A16" s="257" t="s">
        <v>144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</row>
    <row r="17" spans="5:12" ht="18.75" x14ac:dyDescent="0.2">
      <c r="E17" s="69"/>
    </row>
    <row r="18" spans="5:12" ht="18.75" x14ac:dyDescent="0.2">
      <c r="E18" s="31"/>
    </row>
    <row r="22" spans="5:12" ht="20.25" x14ac:dyDescent="0.3">
      <c r="H22" s="70" t="s">
        <v>46</v>
      </c>
      <c r="I22" s="70">
        <v>98.259722222222209</v>
      </c>
      <c r="J22" s="70" t="s">
        <v>47</v>
      </c>
      <c r="K22" s="70" t="s">
        <v>48</v>
      </c>
      <c r="L22" s="71"/>
    </row>
  </sheetData>
  <mergeCells count="26">
    <mergeCell ref="A1:S1"/>
    <mergeCell ref="A2:B2"/>
    <mergeCell ref="Q2:S2"/>
    <mergeCell ref="A3:S3"/>
    <mergeCell ref="A4:A6"/>
    <mergeCell ref="B4:B6"/>
    <mergeCell ref="C4:C6"/>
    <mergeCell ref="D4:D6"/>
    <mergeCell ref="E4:E6"/>
    <mergeCell ref="F4:F6"/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</mergeCells>
  <printOptions horizontalCentered="1"/>
  <pageMargins left="0.25" right="0.25" top="0.5" bottom="0.5" header="0.25" footer="0"/>
  <pageSetup paperSize="9" scale="56" orientation="landscape" r:id="rId1"/>
  <headerFooter alignWithMargins="0">
    <oddFooter>&amp;L&amp;F format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52"/>
  <sheetViews>
    <sheetView view="pageBreakPreview" topLeftCell="A35" zoomScale="60" workbookViewId="0">
      <selection activeCell="G49" sqref="G49"/>
    </sheetView>
  </sheetViews>
  <sheetFormatPr defaultRowHeight="15.75" x14ac:dyDescent="0.25"/>
  <cols>
    <col min="1" max="1" width="4.140625" style="126" customWidth="1"/>
    <col min="2" max="2" width="20.85546875" style="127" customWidth="1"/>
    <col min="3" max="3" width="12.42578125" style="127" customWidth="1"/>
    <col min="4" max="4" width="8.7109375" style="127" customWidth="1"/>
    <col min="5" max="5" width="11.85546875" style="128" customWidth="1"/>
    <col min="6" max="6" width="13.5703125" style="129" customWidth="1"/>
    <col min="7" max="7" width="13.28515625" style="130" customWidth="1"/>
    <col min="8" max="9" width="15.7109375" style="130" customWidth="1"/>
    <col min="10" max="10" width="15.140625" style="127" customWidth="1"/>
    <col min="11" max="11" width="12.85546875" style="127" customWidth="1"/>
    <col min="12" max="12" width="15" style="127" customWidth="1"/>
    <col min="13" max="13" width="14.5703125" style="127" customWidth="1"/>
    <col min="14" max="14" width="14.140625" style="127" customWidth="1"/>
    <col min="15" max="15" width="15.28515625" style="127" customWidth="1"/>
    <col min="16" max="16" width="16.7109375" style="127" customWidth="1"/>
    <col min="17" max="17" width="15.5703125" style="127" customWidth="1"/>
    <col min="18" max="18" width="13.5703125" style="127" customWidth="1"/>
    <col min="19" max="19" width="14.140625" style="127" customWidth="1"/>
    <col min="20" max="20" width="9.140625" style="127"/>
    <col min="21" max="21" width="15.28515625" style="127" customWidth="1"/>
    <col min="22" max="22" width="13.42578125" style="127" bestFit="1" customWidth="1"/>
    <col min="23" max="257" width="9.140625" style="127"/>
    <col min="258" max="258" width="5.42578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5.42578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5.42578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5.42578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5.42578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5.42578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5.42578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5.42578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5.42578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5.42578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5.42578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5.42578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5.42578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5.42578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5.42578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5.42578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5.42578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5.42578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5.42578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5.42578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5.42578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5.42578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5.42578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5.42578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5.42578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5.42578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5.42578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5.42578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5.42578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5.42578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5.42578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5.42578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5.42578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5.42578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5.42578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5.42578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5.42578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5.42578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5.42578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5.42578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5.42578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5.42578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5.42578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5.42578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5.42578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5.42578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5.42578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5.42578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5.42578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5.42578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5.42578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5.42578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5.42578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5.42578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5.42578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5.42578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5.42578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5.42578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5.42578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5.42578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5.42578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5.42578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5.42578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1" s="73" customFormat="1" ht="39" customHeight="1" x14ac:dyDescent="0.3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</row>
    <row r="2" spans="1:21" s="73" customFormat="1" ht="23.25" x14ac:dyDescent="0.35">
      <c r="A2" s="264" t="s">
        <v>49</v>
      </c>
      <c r="B2" s="264"/>
      <c r="C2" s="264"/>
      <c r="D2" s="157"/>
      <c r="E2" s="75"/>
      <c r="F2" s="76"/>
      <c r="G2" s="77"/>
      <c r="H2" s="77"/>
      <c r="I2" s="77"/>
      <c r="J2" s="157"/>
      <c r="K2" s="157"/>
      <c r="L2" s="157"/>
      <c r="M2" s="157"/>
      <c r="N2" s="157"/>
      <c r="O2" s="157"/>
      <c r="P2" s="157"/>
      <c r="Q2" s="265"/>
      <c r="R2" s="265"/>
      <c r="S2" s="157"/>
    </row>
    <row r="3" spans="1:21" s="73" customFormat="1" ht="66.75" customHeight="1" x14ac:dyDescent="0.5">
      <c r="A3" s="266" t="s">
        <v>146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</row>
    <row r="4" spans="1:21" s="78" customFormat="1" ht="31.5" customHeight="1" x14ac:dyDescent="0.25">
      <c r="A4" s="268" t="s">
        <v>50</v>
      </c>
      <c r="B4" s="268" t="s">
        <v>51</v>
      </c>
      <c r="C4" s="268" t="s">
        <v>3</v>
      </c>
      <c r="D4" s="271" t="s">
        <v>4</v>
      </c>
      <c r="E4" s="272" t="s">
        <v>147</v>
      </c>
      <c r="F4" s="275" t="s">
        <v>148</v>
      </c>
      <c r="G4" s="272" t="s">
        <v>52</v>
      </c>
      <c r="H4" s="271" t="s">
        <v>157</v>
      </c>
      <c r="I4" s="271"/>
      <c r="J4" s="271"/>
      <c r="K4" s="280" t="s">
        <v>120</v>
      </c>
      <c r="L4" s="271" t="s">
        <v>143</v>
      </c>
      <c r="M4" s="271"/>
      <c r="N4" s="271"/>
      <c r="O4" s="271"/>
      <c r="P4" s="271" t="s">
        <v>5</v>
      </c>
      <c r="Q4" s="271"/>
      <c r="R4" s="271"/>
      <c r="S4" s="271"/>
    </row>
    <row r="5" spans="1:21" s="78" customFormat="1" ht="41.25" customHeight="1" x14ac:dyDescent="0.25">
      <c r="A5" s="269"/>
      <c r="B5" s="269"/>
      <c r="C5" s="269"/>
      <c r="D5" s="271"/>
      <c r="E5" s="273"/>
      <c r="F5" s="276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1" s="78" customFormat="1" ht="73.5" customHeight="1" x14ac:dyDescent="0.25">
      <c r="A6" s="270"/>
      <c r="B6" s="270"/>
      <c r="C6" s="270"/>
      <c r="D6" s="271"/>
      <c r="E6" s="274"/>
      <c r="F6" s="277"/>
      <c r="G6" s="274"/>
      <c r="H6" s="79" t="s">
        <v>53</v>
      </c>
      <c r="I6" s="79" t="s">
        <v>14</v>
      </c>
      <c r="J6" s="158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1" s="84" customFormat="1" ht="19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3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1" s="91" customFormat="1" ht="27.75" customHeight="1" x14ac:dyDescent="0.25">
      <c r="A8" s="85">
        <v>1</v>
      </c>
      <c r="B8" s="85" t="s">
        <v>54</v>
      </c>
      <c r="C8" s="86">
        <v>3</v>
      </c>
      <c r="D8" s="86">
        <v>3</v>
      </c>
      <c r="E8" s="40">
        <v>155</v>
      </c>
      <c r="F8" s="87">
        <v>1.3888888888888888E-2</v>
      </c>
      <c r="G8" s="87">
        <f>'April-2020 ii'!G8+F8</f>
        <v>2.4305555555555552E-2</v>
      </c>
      <c r="H8" s="87">
        <v>1.7048611111111109</v>
      </c>
      <c r="I8" s="87">
        <v>0.97916666666666663</v>
      </c>
      <c r="J8" s="88">
        <f>H8+I8</f>
        <v>2.6840277777777777</v>
      </c>
      <c r="K8" s="88">
        <f>'April-2020 ii'!K8+J8</f>
        <v>8.9479166666666679</v>
      </c>
      <c r="L8" s="89">
        <f t="shared" ref="L8:L49" si="0">F8+J8</f>
        <v>2.6979166666666665</v>
      </c>
      <c r="M8" s="89">
        <f t="shared" ref="M8:M50" si="1">L8/C8</f>
        <v>0.89930555555555547</v>
      </c>
      <c r="N8" s="89">
        <f>+((C8*24*31)-J8)/(C8*24*31)*100</f>
        <v>99.879747859418558</v>
      </c>
      <c r="O8" s="89">
        <f>+((C8*24*31)-L8)/(C8*24*31)*100</f>
        <v>99.879125597371569</v>
      </c>
      <c r="P8" s="90">
        <f>+G8+K8</f>
        <v>8.9722222222222232</v>
      </c>
      <c r="Q8" s="89">
        <f t="shared" ref="Q8:Q50" si="2">P8/C8</f>
        <v>2.9907407407407409</v>
      </c>
      <c r="R8" s="89">
        <f>+((C8*24*31)-K8)/(C8*24*31)*100</f>
        <v>99.599107676224619</v>
      </c>
      <c r="S8" s="89">
        <f>+((C8*24*31)-(G8+K8))*100/(C8*24*31)</f>
        <v>99.598018717642375</v>
      </c>
    </row>
    <row r="9" spans="1:21" s="91" customFormat="1" ht="27.75" customHeight="1" x14ac:dyDescent="0.25">
      <c r="A9" s="85">
        <v>2</v>
      </c>
      <c r="B9" s="85" t="s">
        <v>55</v>
      </c>
      <c r="C9" s="86">
        <v>1</v>
      </c>
      <c r="D9" s="86">
        <v>1</v>
      </c>
      <c r="E9" s="40">
        <v>42</v>
      </c>
      <c r="F9" s="87">
        <v>2.0833333333333332E-2</v>
      </c>
      <c r="G9" s="87">
        <f>'April-2020 ii'!G9+F9</f>
        <v>0.11527777777777777</v>
      </c>
      <c r="H9" s="87">
        <v>0.68888888888888899</v>
      </c>
      <c r="I9" s="87">
        <v>0.64722222222222225</v>
      </c>
      <c r="J9" s="88">
        <f t="shared" ref="J9:J49" si="3">H9+I9</f>
        <v>1.3361111111111112</v>
      </c>
      <c r="K9" s="88">
        <f>'April-2020 ii'!K9+J9</f>
        <v>2.9555555555555557</v>
      </c>
      <c r="L9" s="89">
        <f t="shared" si="0"/>
        <v>1.3569444444444445</v>
      </c>
      <c r="M9" s="89">
        <f t="shared" si="1"/>
        <v>1.3569444444444445</v>
      </c>
      <c r="N9" s="89">
        <f t="shared" ref="N9:N49" si="4">+((C9*24*31)-J9)/(C9*24*31)*100</f>
        <v>99.820415173237748</v>
      </c>
      <c r="O9" s="89">
        <f t="shared" ref="O9:O49" si="5">+((C9*24*31)-L9)/(C9*24*31)*100</f>
        <v>99.817614994026286</v>
      </c>
      <c r="P9" s="90">
        <f t="shared" ref="P9:P49" si="6">+G9+K9</f>
        <v>3.0708333333333333</v>
      </c>
      <c r="Q9" s="89">
        <f t="shared" si="2"/>
        <v>3.0708333333333333</v>
      </c>
      <c r="R9" s="89">
        <f t="shared" ref="R9:R49" si="7">+((C9*24*31)-K9)/(C9*24*31)*100</f>
        <v>99.602747909199536</v>
      </c>
      <c r="S9" s="89">
        <f t="shared" ref="S9:S49" si="8">+((C9*24*31)-(G9+K9))*100/(C9*24*31)</f>
        <v>99.587253584229401</v>
      </c>
    </row>
    <row r="10" spans="1:21" s="91" customFormat="1" ht="27.75" customHeight="1" x14ac:dyDescent="0.3">
      <c r="A10" s="85">
        <v>3</v>
      </c>
      <c r="B10" s="85" t="s">
        <v>56</v>
      </c>
      <c r="C10" s="86">
        <v>2</v>
      </c>
      <c r="D10" s="86">
        <v>2</v>
      </c>
      <c r="E10" s="92">
        <v>625</v>
      </c>
      <c r="F10" s="93">
        <v>0.1076388888888889</v>
      </c>
      <c r="G10" s="87">
        <f>'April-2020 ii'!G10+F10</f>
        <v>0.1388888888888889</v>
      </c>
      <c r="H10" s="93">
        <v>15.714583333333332</v>
      </c>
      <c r="I10" s="94">
        <v>8.5465277777777775</v>
      </c>
      <c r="J10" s="88">
        <f t="shared" si="3"/>
        <v>24.261111111111109</v>
      </c>
      <c r="K10" s="88">
        <f>'April-2020 ii'!K10+J10</f>
        <v>27.931249999999999</v>
      </c>
      <c r="L10" s="89">
        <f t="shared" si="0"/>
        <v>24.368749999999999</v>
      </c>
      <c r="M10" s="89">
        <f t="shared" si="1"/>
        <v>12.184374999999999</v>
      </c>
      <c r="N10" s="89">
        <f t="shared" si="4"/>
        <v>98.369548984468338</v>
      </c>
      <c r="O10" s="89">
        <f t="shared" si="5"/>
        <v>98.362315188172033</v>
      </c>
      <c r="P10" s="90">
        <f t="shared" si="6"/>
        <v>28.070138888888888</v>
      </c>
      <c r="Q10" s="89">
        <f t="shared" si="2"/>
        <v>14.035069444444444</v>
      </c>
      <c r="R10" s="89">
        <f t="shared" si="7"/>
        <v>98.122899865591393</v>
      </c>
      <c r="S10" s="89">
        <f t="shared" si="8"/>
        <v>98.113565934886509</v>
      </c>
    </row>
    <row r="11" spans="1:21" s="91" customFormat="1" ht="27.75" customHeight="1" x14ac:dyDescent="0.3">
      <c r="A11" s="85">
        <v>4</v>
      </c>
      <c r="B11" s="85" t="s">
        <v>57</v>
      </c>
      <c r="C11" s="86">
        <v>6</v>
      </c>
      <c r="D11" s="86">
        <v>6</v>
      </c>
      <c r="E11" s="92">
        <v>344</v>
      </c>
      <c r="F11" s="93">
        <v>0.66597222222222219</v>
      </c>
      <c r="G11" s="87">
        <f>'April-2020 ii'!G11+F11</f>
        <v>0.70277777777777772</v>
      </c>
      <c r="H11" s="93">
        <v>8.0486111111111107</v>
      </c>
      <c r="I11" s="93">
        <v>6.1597222222222223</v>
      </c>
      <c r="J11" s="88">
        <f t="shared" si="3"/>
        <v>14.208333333333332</v>
      </c>
      <c r="K11" s="88">
        <f>'April-2020 ii'!K11+J11</f>
        <v>17.59236111111111</v>
      </c>
      <c r="L11" s="89">
        <f t="shared" si="0"/>
        <v>14.874305555555555</v>
      </c>
      <c r="M11" s="89">
        <f t="shared" si="1"/>
        <v>2.4790509259259257</v>
      </c>
      <c r="N11" s="89">
        <f t="shared" si="4"/>
        <v>99.681712962962962</v>
      </c>
      <c r="O11" s="89">
        <f t="shared" si="5"/>
        <v>99.666794230386316</v>
      </c>
      <c r="P11" s="90">
        <f t="shared" si="6"/>
        <v>18.295138888888889</v>
      </c>
      <c r="Q11" s="89">
        <f t="shared" si="2"/>
        <v>3.0491898148148149</v>
      </c>
      <c r="R11" s="89">
        <f t="shared" si="7"/>
        <v>99.605905889088007</v>
      </c>
      <c r="S11" s="89">
        <f t="shared" si="8"/>
        <v>99.590162659299082</v>
      </c>
    </row>
    <row r="12" spans="1:21" s="91" customFormat="1" ht="27.75" customHeight="1" x14ac:dyDescent="0.3">
      <c r="A12" s="85">
        <v>5</v>
      </c>
      <c r="B12" s="85" t="s">
        <v>58</v>
      </c>
      <c r="C12" s="86">
        <v>6</v>
      </c>
      <c r="D12" s="86">
        <v>6</v>
      </c>
      <c r="E12" s="92">
        <v>137</v>
      </c>
      <c r="F12" s="93">
        <v>0.125</v>
      </c>
      <c r="G12" s="87">
        <f>'April-2020 ii'!G12+F12</f>
        <v>0.15277777777777779</v>
      </c>
      <c r="H12" s="93">
        <v>0.83333333333333337</v>
      </c>
      <c r="I12" s="93">
        <v>1.375</v>
      </c>
      <c r="J12" s="88">
        <f t="shared" si="3"/>
        <v>2.2083333333333335</v>
      </c>
      <c r="K12" s="88">
        <f>'April-2020 ii'!K12+J12</f>
        <v>5.1215277777777777</v>
      </c>
      <c r="L12" s="89">
        <f t="shared" si="0"/>
        <v>2.3333333333333335</v>
      </c>
      <c r="M12" s="89">
        <f t="shared" si="1"/>
        <v>0.3888888888888889</v>
      </c>
      <c r="N12" s="89">
        <f t="shared" si="4"/>
        <v>99.950530167264034</v>
      </c>
      <c r="O12" s="89">
        <f t="shared" si="5"/>
        <v>99.947729988052586</v>
      </c>
      <c r="P12" s="90">
        <f t="shared" si="6"/>
        <v>5.2743055555555554</v>
      </c>
      <c r="Q12" s="89">
        <f t="shared" si="2"/>
        <v>0.87905092592592593</v>
      </c>
      <c r="R12" s="89">
        <f t="shared" si="7"/>
        <v>99.88527043508563</v>
      </c>
      <c r="S12" s="89">
        <f t="shared" si="8"/>
        <v>99.881847993827165</v>
      </c>
    </row>
    <row r="13" spans="1:21" s="91" customFormat="1" ht="27.75" customHeight="1" x14ac:dyDescent="0.25">
      <c r="A13" s="85">
        <v>6</v>
      </c>
      <c r="B13" s="85" t="s">
        <v>59</v>
      </c>
      <c r="C13" s="40">
        <v>5</v>
      </c>
      <c r="D13" s="86">
        <v>5</v>
      </c>
      <c r="E13" s="95">
        <v>216</v>
      </c>
      <c r="F13" s="94">
        <v>6.9444444444444441E-3</v>
      </c>
      <c r="G13" s="87">
        <f>'April-2020 ii'!G13+F13</f>
        <v>6.5972222222222224E-2</v>
      </c>
      <c r="H13" s="94">
        <v>9.6166666666666671</v>
      </c>
      <c r="I13" s="94">
        <v>28.506249999999998</v>
      </c>
      <c r="J13" s="88">
        <f t="shared" si="3"/>
        <v>38.122916666666669</v>
      </c>
      <c r="K13" s="88">
        <f>'April-2020 ii'!K13+J13</f>
        <v>43.449305555555554</v>
      </c>
      <c r="L13" s="89">
        <f t="shared" si="0"/>
        <v>38.129861111111111</v>
      </c>
      <c r="M13" s="89">
        <f t="shared" si="1"/>
        <v>7.6259722222222219</v>
      </c>
      <c r="N13" s="89">
        <f t="shared" si="4"/>
        <v>98.975190412186379</v>
      </c>
      <c r="O13" s="89">
        <f t="shared" si="5"/>
        <v>98.975003733572294</v>
      </c>
      <c r="P13" s="90">
        <f t="shared" si="6"/>
        <v>43.515277777777776</v>
      </c>
      <c r="Q13" s="89">
        <f t="shared" si="2"/>
        <v>8.7030555555555544</v>
      </c>
      <c r="R13" s="89">
        <f t="shared" si="7"/>
        <v>98.83200791517325</v>
      </c>
      <c r="S13" s="89">
        <f t="shared" si="8"/>
        <v>98.830234468339313</v>
      </c>
      <c r="U13" s="96"/>
    </row>
    <row r="14" spans="1:21" s="91" customFormat="1" ht="27.75" customHeight="1" x14ac:dyDescent="0.25">
      <c r="A14" s="85">
        <v>7</v>
      </c>
      <c r="B14" s="85" t="s">
        <v>60</v>
      </c>
      <c r="C14" s="40">
        <v>2</v>
      </c>
      <c r="D14" s="86">
        <v>2</v>
      </c>
      <c r="E14" s="95">
        <v>77</v>
      </c>
      <c r="F14" s="94">
        <v>6.6666666666666666E-2</v>
      </c>
      <c r="G14" s="87">
        <f>'April-2020 ii'!G14+F14</f>
        <v>0.12569444444444444</v>
      </c>
      <c r="H14" s="94">
        <v>1.1083333333333334</v>
      </c>
      <c r="I14" s="94">
        <v>0.91527777777777775</v>
      </c>
      <c r="J14" s="88">
        <f t="shared" si="3"/>
        <v>2.0236111111111112</v>
      </c>
      <c r="K14" s="88">
        <f>'April-2020 ii'!K14+J14</f>
        <v>4.0083333333333329</v>
      </c>
      <c r="L14" s="89">
        <f t="shared" si="0"/>
        <v>2.0902777777777781</v>
      </c>
      <c r="M14" s="89">
        <f t="shared" si="1"/>
        <v>1.0451388888888891</v>
      </c>
      <c r="N14" s="89">
        <f t="shared" si="4"/>
        <v>99.864004629629619</v>
      </c>
      <c r="O14" s="89">
        <f t="shared" si="5"/>
        <v>99.859524342891277</v>
      </c>
      <c r="P14" s="90">
        <f t="shared" si="6"/>
        <v>4.134027777777777</v>
      </c>
      <c r="Q14" s="89">
        <f t="shared" si="2"/>
        <v>2.0670138888888885</v>
      </c>
      <c r="R14" s="89">
        <f t="shared" si="7"/>
        <v>99.73062275985663</v>
      </c>
      <c r="S14" s="89">
        <f t="shared" si="8"/>
        <v>99.7221755525687</v>
      </c>
    </row>
    <row r="15" spans="1:21" s="91" customFormat="1" ht="27.75" customHeight="1" x14ac:dyDescent="0.25">
      <c r="A15" s="85">
        <v>8</v>
      </c>
      <c r="B15" s="85" t="s">
        <v>61</v>
      </c>
      <c r="C15" s="97">
        <v>2</v>
      </c>
      <c r="D15" s="97">
        <v>2</v>
      </c>
      <c r="E15" s="98">
        <v>29</v>
      </c>
      <c r="F15" s="94">
        <v>0.11319444444444444</v>
      </c>
      <c r="G15" s="87">
        <f>'April-2020 ii'!G15+F15</f>
        <v>0.17569444444444443</v>
      </c>
      <c r="H15" s="94">
        <v>9</v>
      </c>
      <c r="I15" s="94">
        <v>1.3090277777777779</v>
      </c>
      <c r="J15" s="88">
        <f t="shared" si="3"/>
        <v>10.309027777777779</v>
      </c>
      <c r="K15" s="88">
        <f>'April-2020 ii'!K15+J15</f>
        <v>13.68125</v>
      </c>
      <c r="L15" s="89">
        <f t="shared" si="0"/>
        <v>10.422222222222222</v>
      </c>
      <c r="M15" s="89">
        <f t="shared" si="1"/>
        <v>5.2111111111111112</v>
      </c>
      <c r="N15" s="89">
        <f t="shared" si="4"/>
        <v>99.307188993428909</v>
      </c>
      <c r="O15" s="89">
        <f t="shared" si="5"/>
        <v>99.29958183990442</v>
      </c>
      <c r="P15" s="90">
        <f t="shared" si="6"/>
        <v>13.856944444444444</v>
      </c>
      <c r="Q15" s="89">
        <f t="shared" si="2"/>
        <v>6.9284722222222221</v>
      </c>
      <c r="R15" s="89">
        <f t="shared" si="7"/>
        <v>99.080561155913969</v>
      </c>
      <c r="S15" s="89">
        <f t="shared" si="8"/>
        <v>99.068753733572279</v>
      </c>
    </row>
    <row r="16" spans="1:21" s="91" customFormat="1" ht="27.75" customHeight="1" x14ac:dyDescent="0.25">
      <c r="A16" s="85">
        <v>9</v>
      </c>
      <c r="B16" s="85" t="s">
        <v>62</v>
      </c>
      <c r="C16" s="86">
        <v>2</v>
      </c>
      <c r="D16" s="86">
        <v>2</v>
      </c>
      <c r="E16" s="95">
        <v>227</v>
      </c>
      <c r="F16" s="94">
        <v>4.1666666666666664E-2</v>
      </c>
      <c r="G16" s="87">
        <f>'April-2020 ii'!G16+F16</f>
        <v>8.3333333333333329E-2</v>
      </c>
      <c r="H16" s="94">
        <v>2.6944444444444446</v>
      </c>
      <c r="I16" s="94">
        <v>1.7326388888888891</v>
      </c>
      <c r="J16" s="88">
        <f t="shared" si="3"/>
        <v>4.4270833333333339</v>
      </c>
      <c r="K16" s="88">
        <f>'April-2020 ii'!K16+J16</f>
        <v>6.28125</v>
      </c>
      <c r="L16" s="89">
        <f t="shared" si="0"/>
        <v>4.4687500000000009</v>
      </c>
      <c r="M16" s="89">
        <f t="shared" si="1"/>
        <v>2.2343750000000004</v>
      </c>
      <c r="N16" s="89">
        <f t="shared" si="4"/>
        <v>99.702480958781365</v>
      </c>
      <c r="O16" s="89">
        <f t="shared" si="5"/>
        <v>99.699680779569889</v>
      </c>
      <c r="P16" s="90">
        <f t="shared" si="6"/>
        <v>6.364583333333333</v>
      </c>
      <c r="Q16" s="89">
        <f t="shared" si="2"/>
        <v>3.1822916666666665</v>
      </c>
      <c r="R16" s="89">
        <f t="shared" si="7"/>
        <v>99.577872983870961</v>
      </c>
      <c r="S16" s="89">
        <f t="shared" si="8"/>
        <v>99.572272625448036</v>
      </c>
    </row>
    <row r="17" spans="1:19" s="91" customFormat="1" ht="27.75" customHeight="1" x14ac:dyDescent="0.25">
      <c r="A17" s="85">
        <v>10</v>
      </c>
      <c r="B17" s="85" t="s">
        <v>63</v>
      </c>
      <c r="C17" s="99">
        <v>1</v>
      </c>
      <c r="D17" s="99">
        <v>1</v>
      </c>
      <c r="E17" s="98">
        <v>19</v>
      </c>
      <c r="F17" s="94">
        <v>8.3333333333333329E-2</v>
      </c>
      <c r="G17" s="87">
        <f>'April-2020 ii'!G17+F17</f>
        <v>0.16666666666666666</v>
      </c>
      <c r="H17" s="94">
        <v>0.34722222222222227</v>
      </c>
      <c r="I17" s="94">
        <v>0.38541666666666669</v>
      </c>
      <c r="J17" s="88">
        <f t="shared" si="3"/>
        <v>0.73263888888888895</v>
      </c>
      <c r="K17" s="88">
        <f>'April-2020 ii'!K17+J17</f>
        <v>1.5659722222222223</v>
      </c>
      <c r="L17" s="89">
        <f t="shared" si="0"/>
        <v>0.81597222222222232</v>
      </c>
      <c r="M17" s="89">
        <f t="shared" si="1"/>
        <v>0.81597222222222232</v>
      </c>
      <c r="N17" s="89">
        <f t="shared" si="4"/>
        <v>99.901527031063324</v>
      </c>
      <c r="O17" s="89">
        <f t="shared" si="5"/>
        <v>99.890326314217447</v>
      </c>
      <c r="P17" s="90">
        <f t="shared" si="6"/>
        <v>1.7326388888888891</v>
      </c>
      <c r="Q17" s="89">
        <f t="shared" si="2"/>
        <v>1.7326388888888891</v>
      </c>
      <c r="R17" s="89">
        <f t="shared" si="7"/>
        <v>99.78951986260455</v>
      </c>
      <c r="S17" s="89">
        <f t="shared" si="8"/>
        <v>99.767118428912781</v>
      </c>
    </row>
    <row r="18" spans="1:19" s="91" customFormat="1" ht="27.75" customHeight="1" x14ac:dyDescent="0.25">
      <c r="A18" s="85">
        <v>11</v>
      </c>
      <c r="B18" s="85" t="s">
        <v>64</v>
      </c>
      <c r="C18" s="99">
        <v>1</v>
      </c>
      <c r="D18" s="99">
        <v>1</v>
      </c>
      <c r="E18" s="98">
        <v>15</v>
      </c>
      <c r="F18" s="94">
        <v>0</v>
      </c>
      <c r="G18" s="87">
        <f>'April-2020 ii'!G18+F18</f>
        <v>2.4305555555555556E-2</v>
      </c>
      <c r="H18" s="94">
        <v>0.83333333333333337</v>
      </c>
      <c r="I18" s="94">
        <v>1.5</v>
      </c>
      <c r="J18" s="88">
        <f t="shared" si="3"/>
        <v>2.3333333333333335</v>
      </c>
      <c r="K18" s="88">
        <f>'April-2020 ii'!K18+J18</f>
        <v>3.3361111111111112</v>
      </c>
      <c r="L18" s="89">
        <f t="shared" si="0"/>
        <v>2.3333333333333335</v>
      </c>
      <c r="M18" s="89">
        <f t="shared" si="1"/>
        <v>2.3333333333333335</v>
      </c>
      <c r="N18" s="89">
        <f t="shared" si="4"/>
        <v>99.686379928315404</v>
      </c>
      <c r="O18" s="89">
        <f t="shared" si="5"/>
        <v>99.686379928315404</v>
      </c>
      <c r="P18" s="90">
        <f t="shared" si="6"/>
        <v>3.3604166666666666</v>
      </c>
      <c r="Q18" s="89">
        <f t="shared" si="2"/>
        <v>3.3604166666666666</v>
      </c>
      <c r="R18" s="89">
        <f t="shared" si="7"/>
        <v>99.551597968936676</v>
      </c>
      <c r="S18" s="89">
        <f t="shared" si="8"/>
        <v>99.548331093189958</v>
      </c>
    </row>
    <row r="19" spans="1:19" s="91" customFormat="1" ht="27.75" customHeight="1" x14ac:dyDescent="0.25">
      <c r="A19" s="85">
        <v>12</v>
      </c>
      <c r="B19" s="85" t="s">
        <v>65</v>
      </c>
      <c r="C19" s="99">
        <v>1</v>
      </c>
      <c r="D19" s="99">
        <v>1</v>
      </c>
      <c r="E19" s="98">
        <v>43</v>
      </c>
      <c r="F19" s="94">
        <v>0.1875</v>
      </c>
      <c r="G19" s="87">
        <f>'April-2020 ii'!G19+F19</f>
        <v>0.375</v>
      </c>
      <c r="H19" s="94">
        <v>1.2604166666666667</v>
      </c>
      <c r="I19" s="94">
        <v>1.6597222222222223</v>
      </c>
      <c r="J19" s="88">
        <f t="shared" si="3"/>
        <v>2.9201388888888893</v>
      </c>
      <c r="K19" s="88">
        <f>'April-2020 ii'!K19+J19</f>
        <v>3.8611111111111116</v>
      </c>
      <c r="L19" s="89">
        <f t="shared" si="0"/>
        <v>3.1076388888888893</v>
      </c>
      <c r="M19" s="89">
        <f t="shared" si="1"/>
        <v>3.1076388888888893</v>
      </c>
      <c r="N19" s="89">
        <f t="shared" si="4"/>
        <v>99.60750821385902</v>
      </c>
      <c r="O19" s="89">
        <f t="shared" si="5"/>
        <v>99.582306600955789</v>
      </c>
      <c r="P19" s="90">
        <f t="shared" si="6"/>
        <v>4.2361111111111116</v>
      </c>
      <c r="Q19" s="89">
        <f t="shared" si="2"/>
        <v>4.2361111111111116</v>
      </c>
      <c r="R19" s="89">
        <f t="shared" si="7"/>
        <v>99.481033452807651</v>
      </c>
      <c r="S19" s="89">
        <f t="shared" si="8"/>
        <v>99.430630227001203</v>
      </c>
    </row>
    <row r="20" spans="1:19" s="91" customFormat="1" ht="27.75" customHeight="1" x14ac:dyDescent="0.25">
      <c r="A20" s="85">
        <v>13</v>
      </c>
      <c r="B20" s="85" t="s">
        <v>66</v>
      </c>
      <c r="C20" s="99">
        <v>1</v>
      </c>
      <c r="D20" s="99">
        <v>1</v>
      </c>
      <c r="E20" s="98">
        <v>46</v>
      </c>
      <c r="F20" s="94">
        <v>0.19097222222222221</v>
      </c>
      <c r="G20" s="87">
        <f>'April-2020 ii'!G20+F20</f>
        <v>0.38194444444444442</v>
      </c>
      <c r="H20" s="94">
        <v>0.54513888888888895</v>
      </c>
      <c r="I20" s="94">
        <v>1.2118055555555556</v>
      </c>
      <c r="J20" s="88">
        <f t="shared" si="3"/>
        <v>1.7569444444444446</v>
      </c>
      <c r="K20" s="88">
        <f>'April-2020 ii'!K20+J20</f>
        <v>3.2048611111111112</v>
      </c>
      <c r="L20" s="89">
        <f t="shared" si="0"/>
        <v>1.947916666666667</v>
      </c>
      <c r="M20" s="89">
        <f t="shared" si="1"/>
        <v>1.947916666666667</v>
      </c>
      <c r="N20" s="89">
        <f t="shared" si="4"/>
        <v>99.763851553166077</v>
      </c>
      <c r="O20" s="89">
        <f t="shared" si="5"/>
        <v>99.738183243727605</v>
      </c>
      <c r="P20" s="90">
        <f t="shared" si="6"/>
        <v>3.5868055555555554</v>
      </c>
      <c r="Q20" s="89">
        <f t="shared" si="2"/>
        <v>3.5868055555555554</v>
      </c>
      <c r="R20" s="89">
        <f t="shared" si="7"/>
        <v>99.569239097968946</v>
      </c>
      <c r="S20" s="89">
        <f t="shared" si="8"/>
        <v>99.517902479092001</v>
      </c>
    </row>
    <row r="21" spans="1:19" s="91" customFormat="1" ht="27.75" customHeight="1" x14ac:dyDescent="0.25">
      <c r="A21" s="85">
        <v>14</v>
      </c>
      <c r="B21" s="85" t="s">
        <v>67</v>
      </c>
      <c r="C21" s="99">
        <v>5</v>
      </c>
      <c r="D21" s="99">
        <v>5</v>
      </c>
      <c r="E21" s="98">
        <v>225</v>
      </c>
      <c r="F21" s="94">
        <v>0.27083333333333331</v>
      </c>
      <c r="G21" s="87">
        <f>'April-2020 ii'!G21+F21</f>
        <v>0.54166666666666663</v>
      </c>
      <c r="H21" s="94">
        <v>4.7298611111111111</v>
      </c>
      <c r="I21" s="94">
        <v>2.6729166666666671</v>
      </c>
      <c r="J21" s="88">
        <f t="shared" si="3"/>
        <v>7.4027777777777786</v>
      </c>
      <c r="K21" s="88">
        <f>'April-2020 ii'!K21+J21</f>
        <v>10.416666666666668</v>
      </c>
      <c r="L21" s="89">
        <f t="shared" si="0"/>
        <v>7.6736111111111116</v>
      </c>
      <c r="M21" s="89">
        <f t="shared" si="1"/>
        <v>1.5347222222222223</v>
      </c>
      <c r="N21" s="89">
        <f t="shared" si="4"/>
        <v>99.801000597371555</v>
      </c>
      <c r="O21" s="89">
        <f t="shared" si="5"/>
        <v>99.793720131421736</v>
      </c>
      <c r="P21" s="90">
        <f t="shared" si="6"/>
        <v>10.958333333333334</v>
      </c>
      <c r="Q21" s="89">
        <f t="shared" si="2"/>
        <v>2.1916666666666669</v>
      </c>
      <c r="R21" s="89">
        <f t="shared" si="7"/>
        <v>99.71998207885305</v>
      </c>
      <c r="S21" s="89">
        <f t="shared" si="8"/>
        <v>99.705421146953398</v>
      </c>
    </row>
    <row r="22" spans="1:19" s="91" customFormat="1" ht="27.75" customHeight="1" x14ac:dyDescent="0.3">
      <c r="A22" s="85">
        <v>15</v>
      </c>
      <c r="B22" s="85" t="s">
        <v>68</v>
      </c>
      <c r="C22" s="100">
        <v>1</v>
      </c>
      <c r="D22" s="86">
        <v>1</v>
      </c>
      <c r="E22" s="92">
        <v>47</v>
      </c>
      <c r="F22" s="93">
        <v>0.33333333333333331</v>
      </c>
      <c r="G22" s="87">
        <f>'April-2020 ii'!G22+F22</f>
        <v>0.83333333333333326</v>
      </c>
      <c r="H22" s="93">
        <v>1.2729166666666667</v>
      </c>
      <c r="I22" s="93">
        <v>0.15</v>
      </c>
      <c r="J22" s="88">
        <f t="shared" si="3"/>
        <v>1.4229166666666666</v>
      </c>
      <c r="K22" s="88">
        <f>'April-2020 ii'!K22+J22</f>
        <v>2.5923611111111109</v>
      </c>
      <c r="L22" s="89">
        <f t="shared" si="0"/>
        <v>1.7562499999999999</v>
      </c>
      <c r="M22" s="89">
        <f t="shared" si="1"/>
        <v>1.7562499999999999</v>
      </c>
      <c r="N22" s="89">
        <f t="shared" si="4"/>
        <v>99.80874775985663</v>
      </c>
      <c r="O22" s="89">
        <f t="shared" si="5"/>
        <v>99.763944892473106</v>
      </c>
      <c r="P22" s="90">
        <f t="shared" si="6"/>
        <v>3.4256944444444439</v>
      </c>
      <c r="Q22" s="89">
        <f t="shared" si="2"/>
        <v>3.4256944444444439</v>
      </c>
      <c r="R22" s="89">
        <f t="shared" si="7"/>
        <v>99.651564366786133</v>
      </c>
      <c r="S22" s="89">
        <f t="shared" si="8"/>
        <v>99.539557198327373</v>
      </c>
    </row>
    <row r="23" spans="1:19" s="91" customFormat="1" ht="27.75" customHeight="1" x14ac:dyDescent="0.3">
      <c r="A23" s="85">
        <v>16</v>
      </c>
      <c r="B23" s="85" t="s">
        <v>69</v>
      </c>
      <c r="C23" s="100">
        <v>1</v>
      </c>
      <c r="D23" s="86">
        <v>1</v>
      </c>
      <c r="E23" s="92">
        <v>41</v>
      </c>
      <c r="F23" s="93">
        <v>0.33333333333333331</v>
      </c>
      <c r="G23" s="87">
        <f>'April-2020 ii'!G23+F23</f>
        <v>0.83333333333333326</v>
      </c>
      <c r="H23" s="93">
        <v>0.4513888888888889</v>
      </c>
      <c r="I23" s="93">
        <v>1.2986111111111112</v>
      </c>
      <c r="J23" s="88">
        <f t="shared" si="3"/>
        <v>1.75</v>
      </c>
      <c r="K23" s="88">
        <f>'April-2020 ii'!K23+J23</f>
        <v>2.2361111111111112</v>
      </c>
      <c r="L23" s="89">
        <f t="shared" si="0"/>
        <v>2.0833333333333335</v>
      </c>
      <c r="M23" s="89">
        <f t="shared" si="1"/>
        <v>2.0833333333333335</v>
      </c>
      <c r="N23" s="89">
        <f t="shared" si="4"/>
        <v>99.76478494623656</v>
      </c>
      <c r="O23" s="89">
        <f t="shared" si="5"/>
        <v>99.719982078853036</v>
      </c>
      <c r="P23" s="90">
        <f t="shared" si="6"/>
        <v>3.0694444444444446</v>
      </c>
      <c r="Q23" s="89">
        <f t="shared" si="2"/>
        <v>3.0694444444444446</v>
      </c>
      <c r="R23" s="89">
        <f t="shared" si="7"/>
        <v>99.699447431302275</v>
      </c>
      <c r="S23" s="89">
        <f t="shared" si="8"/>
        <v>99.587440262843472</v>
      </c>
    </row>
    <row r="24" spans="1:19" s="91" customFormat="1" ht="27.75" customHeight="1" x14ac:dyDescent="0.3">
      <c r="A24" s="85">
        <v>17</v>
      </c>
      <c r="B24" s="85" t="s">
        <v>70</v>
      </c>
      <c r="C24" s="100">
        <v>2</v>
      </c>
      <c r="D24" s="86">
        <v>2</v>
      </c>
      <c r="E24" s="92">
        <v>152</v>
      </c>
      <c r="F24" s="93">
        <v>0.41666666666666669</v>
      </c>
      <c r="G24" s="87">
        <f>'April-2020 ii'!G24+F24</f>
        <v>0.91666666666666674</v>
      </c>
      <c r="H24" s="93">
        <v>1.9118055555555555</v>
      </c>
      <c r="I24" s="93">
        <v>1.2416666666666667</v>
      </c>
      <c r="J24" s="88">
        <f t="shared" si="3"/>
        <v>3.1534722222222222</v>
      </c>
      <c r="K24" s="88">
        <f>'April-2020 ii'!K24+J24</f>
        <v>4.9000000000000004</v>
      </c>
      <c r="L24" s="89">
        <f t="shared" si="0"/>
        <v>3.5701388888888888</v>
      </c>
      <c r="M24" s="89">
        <f t="shared" si="1"/>
        <v>1.7850694444444444</v>
      </c>
      <c r="N24" s="89">
        <f t="shared" si="4"/>
        <v>99.788073103345283</v>
      </c>
      <c r="O24" s="89">
        <f t="shared" si="5"/>
        <v>99.76007131123059</v>
      </c>
      <c r="P24" s="90">
        <f t="shared" si="6"/>
        <v>5.8166666666666673</v>
      </c>
      <c r="Q24" s="89">
        <f t="shared" si="2"/>
        <v>2.9083333333333337</v>
      </c>
      <c r="R24" s="89">
        <f t="shared" si="7"/>
        <v>99.67069892473117</v>
      </c>
      <c r="S24" s="89">
        <f t="shared" si="8"/>
        <v>99.609094982078858</v>
      </c>
    </row>
    <row r="25" spans="1:19" s="91" customFormat="1" ht="27.75" customHeight="1" x14ac:dyDescent="0.25">
      <c r="A25" s="85">
        <v>18</v>
      </c>
      <c r="B25" s="85" t="s">
        <v>71</v>
      </c>
      <c r="C25" s="31">
        <v>4</v>
      </c>
      <c r="D25" s="86">
        <v>4</v>
      </c>
      <c r="E25" s="101">
        <v>65</v>
      </c>
      <c r="F25" s="102">
        <v>0.1</v>
      </c>
      <c r="G25" s="87">
        <f>'April-2020 ii'!G25+F25</f>
        <v>0.13694444444444445</v>
      </c>
      <c r="H25" s="102">
        <v>0.4</v>
      </c>
      <c r="I25" s="102">
        <v>0.6</v>
      </c>
      <c r="J25" s="88">
        <f t="shared" si="3"/>
        <v>1</v>
      </c>
      <c r="K25" s="88">
        <f>'April-2020 ii'!K25+J25</f>
        <v>1.2419444444444445</v>
      </c>
      <c r="L25" s="89">
        <f t="shared" si="0"/>
        <v>1.1000000000000001</v>
      </c>
      <c r="M25" s="89">
        <f t="shared" si="1"/>
        <v>0.27500000000000002</v>
      </c>
      <c r="N25" s="89">
        <f t="shared" si="4"/>
        <v>99.966397849462368</v>
      </c>
      <c r="O25" s="89">
        <f t="shared" si="5"/>
        <v>99.963037634408607</v>
      </c>
      <c r="P25" s="90">
        <f t="shared" si="6"/>
        <v>1.3788888888888891</v>
      </c>
      <c r="Q25" s="89">
        <f t="shared" si="2"/>
        <v>0.34472222222222226</v>
      </c>
      <c r="R25" s="89">
        <f t="shared" si="7"/>
        <v>99.958267995818389</v>
      </c>
      <c r="S25" s="89">
        <f t="shared" si="8"/>
        <v>99.953666367980887</v>
      </c>
    </row>
    <row r="26" spans="1:19" s="91" customFormat="1" ht="27.75" customHeight="1" x14ac:dyDescent="0.25">
      <c r="A26" s="85">
        <v>19</v>
      </c>
      <c r="B26" s="85" t="s">
        <v>72</v>
      </c>
      <c r="C26" s="40">
        <v>2</v>
      </c>
      <c r="D26" s="86">
        <v>2</v>
      </c>
      <c r="E26" s="101">
        <v>41</v>
      </c>
      <c r="F26" s="102">
        <v>0.02</v>
      </c>
      <c r="G26" s="87">
        <f>'April-2020 ii'!G26+F26</f>
        <v>4.6944444444444441E-2</v>
      </c>
      <c r="H26" s="102">
        <v>0.2</v>
      </c>
      <c r="I26" s="102">
        <v>0.51</v>
      </c>
      <c r="J26" s="88">
        <f t="shared" si="3"/>
        <v>0.71</v>
      </c>
      <c r="K26" s="88">
        <f>'April-2020 ii'!K26+J26</f>
        <v>0.82944444444444443</v>
      </c>
      <c r="L26" s="89">
        <f t="shared" si="0"/>
        <v>0.73</v>
      </c>
      <c r="M26" s="89">
        <f t="shared" si="1"/>
        <v>0.36499999999999999</v>
      </c>
      <c r="N26" s="89">
        <f t="shared" si="4"/>
        <v>99.95228494623656</v>
      </c>
      <c r="O26" s="89">
        <f t="shared" si="5"/>
        <v>99.950940860215056</v>
      </c>
      <c r="P26" s="90">
        <f t="shared" si="6"/>
        <v>0.87638888888888888</v>
      </c>
      <c r="Q26" s="89">
        <f t="shared" si="2"/>
        <v>0.43819444444444444</v>
      </c>
      <c r="R26" s="89">
        <f t="shared" si="7"/>
        <v>99.944257765830358</v>
      </c>
      <c r="S26" s="89">
        <f t="shared" si="8"/>
        <v>99.941102897252094</v>
      </c>
    </row>
    <row r="27" spans="1:19" s="91" customFormat="1" ht="27.75" customHeight="1" x14ac:dyDescent="0.25">
      <c r="A27" s="85">
        <v>19</v>
      </c>
      <c r="B27" s="85" t="s">
        <v>73</v>
      </c>
      <c r="C27" s="31">
        <v>6</v>
      </c>
      <c r="D27" s="86">
        <v>6</v>
      </c>
      <c r="E27" s="95">
        <v>86</v>
      </c>
      <c r="F27" s="102">
        <v>0.2</v>
      </c>
      <c r="G27" s="87">
        <f>'April-2020 ii'!G27+F27</f>
        <v>0.29166666666666669</v>
      </c>
      <c r="H27" s="102">
        <v>0.5</v>
      </c>
      <c r="I27" s="102">
        <v>0.91</v>
      </c>
      <c r="J27" s="88">
        <f t="shared" si="3"/>
        <v>1.4100000000000001</v>
      </c>
      <c r="K27" s="88">
        <f>'April-2020 ii'!K27+J27</f>
        <v>1.6572222222222224</v>
      </c>
      <c r="L27" s="89">
        <f t="shared" si="0"/>
        <v>1.61</v>
      </c>
      <c r="M27" s="89">
        <f t="shared" si="1"/>
        <v>0.26833333333333337</v>
      </c>
      <c r="N27" s="89">
        <f t="shared" si="4"/>
        <v>99.968413978494624</v>
      </c>
      <c r="O27" s="89">
        <f t="shared" si="5"/>
        <v>99.963933691756282</v>
      </c>
      <c r="P27" s="90">
        <f t="shared" si="6"/>
        <v>1.9488888888888891</v>
      </c>
      <c r="Q27" s="89">
        <f t="shared" si="2"/>
        <v>0.32481481481481483</v>
      </c>
      <c r="R27" s="89">
        <f t="shared" si="7"/>
        <v>99.96287584627639</v>
      </c>
      <c r="S27" s="89">
        <f t="shared" si="8"/>
        <v>99.95634209478294</v>
      </c>
    </row>
    <row r="28" spans="1:19" s="91" customFormat="1" ht="27.75" customHeight="1" x14ac:dyDescent="0.25">
      <c r="A28" s="85">
        <v>20</v>
      </c>
      <c r="B28" s="85" t="s">
        <v>74</v>
      </c>
      <c r="C28" s="31">
        <v>5</v>
      </c>
      <c r="D28" s="31">
        <v>5</v>
      </c>
      <c r="E28" s="40">
        <v>411</v>
      </c>
      <c r="F28" s="103">
        <v>0.4861111111111111</v>
      </c>
      <c r="G28" s="87">
        <f>'April-2020 ii'!G28+F28</f>
        <v>0.51944444444444449</v>
      </c>
      <c r="H28" s="103">
        <v>2.5812500000000003</v>
      </c>
      <c r="I28" s="103">
        <v>3.8770833333333332</v>
      </c>
      <c r="J28" s="88">
        <f t="shared" si="3"/>
        <v>6.4583333333333339</v>
      </c>
      <c r="K28" s="88">
        <f>'April-2020 ii'!K28+J28</f>
        <v>10.286805555555556</v>
      </c>
      <c r="L28" s="89">
        <f t="shared" si="0"/>
        <v>6.9444444444444446</v>
      </c>
      <c r="M28" s="89">
        <f t="shared" si="1"/>
        <v>1.3888888888888888</v>
      </c>
      <c r="N28" s="89">
        <f t="shared" si="4"/>
        <v>99.826388888888886</v>
      </c>
      <c r="O28" s="89">
        <f t="shared" si="5"/>
        <v>99.813321385902029</v>
      </c>
      <c r="P28" s="90">
        <f t="shared" si="6"/>
        <v>10.80625</v>
      </c>
      <c r="Q28" s="89">
        <f t="shared" si="2"/>
        <v>2.1612499999999999</v>
      </c>
      <c r="R28" s="89">
        <f t="shared" si="7"/>
        <v>99.723472968936676</v>
      </c>
      <c r="S28" s="89">
        <f t="shared" si="8"/>
        <v>99.709509408602145</v>
      </c>
    </row>
    <row r="29" spans="1:19" s="91" customFormat="1" ht="27.75" customHeight="1" x14ac:dyDescent="0.25">
      <c r="A29" s="85">
        <v>21</v>
      </c>
      <c r="B29" s="85" t="s">
        <v>75</v>
      </c>
      <c r="C29" s="31">
        <v>2</v>
      </c>
      <c r="D29" s="32">
        <v>2</v>
      </c>
      <c r="E29" s="41">
        <v>264</v>
      </c>
      <c r="F29" s="104">
        <v>0.16666666666666666</v>
      </c>
      <c r="G29" s="87">
        <f>'April-2020 ii'!G29+F29</f>
        <v>0.26458333333333334</v>
      </c>
      <c r="H29" s="104">
        <v>1.7583333333333335</v>
      </c>
      <c r="I29" s="104">
        <v>1.6284722222222223</v>
      </c>
      <c r="J29" s="88">
        <f t="shared" si="3"/>
        <v>3.3868055555555561</v>
      </c>
      <c r="K29" s="88">
        <f>'April-2020 ii'!K29+J29</f>
        <v>5.6319444444444446</v>
      </c>
      <c r="L29" s="89">
        <f t="shared" si="0"/>
        <v>3.5534722222222226</v>
      </c>
      <c r="M29" s="89">
        <f t="shared" si="1"/>
        <v>1.7767361111111113</v>
      </c>
      <c r="N29" s="89">
        <f t="shared" si="4"/>
        <v>99.772392099761049</v>
      </c>
      <c r="O29" s="89">
        <f t="shared" si="5"/>
        <v>99.761191382915186</v>
      </c>
      <c r="P29" s="90">
        <f t="shared" si="6"/>
        <v>5.896527777777778</v>
      </c>
      <c r="Q29" s="89">
        <f t="shared" si="2"/>
        <v>2.948263888888889</v>
      </c>
      <c r="R29" s="89">
        <f t="shared" si="7"/>
        <v>99.621509109916374</v>
      </c>
      <c r="S29" s="89">
        <f t="shared" si="8"/>
        <v>99.603727971923533</v>
      </c>
    </row>
    <row r="30" spans="1:19" s="91" customFormat="1" ht="27.75" customHeight="1" x14ac:dyDescent="0.25">
      <c r="A30" s="85">
        <v>22</v>
      </c>
      <c r="B30" s="85" t="s">
        <v>76</v>
      </c>
      <c r="C30" s="86">
        <v>1</v>
      </c>
      <c r="D30" s="32">
        <v>1</v>
      </c>
      <c r="E30" s="41">
        <v>142</v>
      </c>
      <c r="F30" s="104">
        <v>0</v>
      </c>
      <c r="G30" s="87">
        <f>'April-2020 ii'!G30+F30</f>
        <v>0</v>
      </c>
      <c r="H30" s="104">
        <v>1.2965277777777777</v>
      </c>
      <c r="I30" s="104">
        <v>0.4513888888888889</v>
      </c>
      <c r="J30" s="88">
        <f t="shared" si="3"/>
        <v>1.7479166666666666</v>
      </c>
      <c r="K30" s="88">
        <f>'April-2020 ii'!K30+J30</f>
        <v>2.3381944444444445</v>
      </c>
      <c r="L30" s="89">
        <f t="shared" si="0"/>
        <v>1.7479166666666666</v>
      </c>
      <c r="M30" s="89">
        <f t="shared" si="1"/>
        <v>1.7479166666666666</v>
      </c>
      <c r="N30" s="89">
        <f t="shared" si="4"/>
        <v>99.765064964157702</v>
      </c>
      <c r="O30" s="89">
        <f t="shared" si="5"/>
        <v>99.765064964157702</v>
      </c>
      <c r="P30" s="90">
        <f t="shared" si="6"/>
        <v>2.3381944444444445</v>
      </c>
      <c r="Q30" s="89">
        <f t="shared" si="2"/>
        <v>2.3381944444444445</v>
      </c>
      <c r="R30" s="89">
        <f t="shared" si="7"/>
        <v>99.685726553166077</v>
      </c>
      <c r="S30" s="89">
        <f t="shared" si="8"/>
        <v>99.685726553166077</v>
      </c>
    </row>
    <row r="31" spans="1:19" s="91" customFormat="1" ht="27.75" customHeight="1" x14ac:dyDescent="0.25">
      <c r="A31" s="85">
        <v>23</v>
      </c>
      <c r="B31" s="85" t="s">
        <v>77</v>
      </c>
      <c r="C31" s="86">
        <v>2</v>
      </c>
      <c r="D31" s="32">
        <v>2</v>
      </c>
      <c r="E31" s="41">
        <v>155</v>
      </c>
      <c r="F31" s="104">
        <v>0.42708333333333331</v>
      </c>
      <c r="G31" s="87">
        <f>'April-2020 ii'!G31+F31</f>
        <v>0.50347222222222221</v>
      </c>
      <c r="H31" s="104">
        <v>1.6284722222222223</v>
      </c>
      <c r="I31" s="104">
        <v>0.88888888888888884</v>
      </c>
      <c r="J31" s="88">
        <f t="shared" si="3"/>
        <v>2.5173611111111112</v>
      </c>
      <c r="K31" s="88">
        <f>'April-2020 ii'!K31+J31</f>
        <v>4.5625</v>
      </c>
      <c r="L31" s="89">
        <f t="shared" si="0"/>
        <v>2.9444444444444446</v>
      </c>
      <c r="M31" s="89">
        <f t="shared" si="1"/>
        <v>1.4722222222222223</v>
      </c>
      <c r="N31" s="89">
        <f t="shared" si="4"/>
        <v>99.830822505973714</v>
      </c>
      <c r="O31" s="89">
        <f t="shared" si="5"/>
        <v>99.802120669056166</v>
      </c>
      <c r="P31" s="90">
        <f t="shared" si="6"/>
        <v>5.0659722222222223</v>
      </c>
      <c r="Q31" s="89">
        <f t="shared" si="2"/>
        <v>2.5329861111111112</v>
      </c>
      <c r="R31" s="89">
        <f t="shared" si="7"/>
        <v>99.693380376344081</v>
      </c>
      <c r="S31" s="89">
        <f t="shared" si="8"/>
        <v>99.659544877538835</v>
      </c>
    </row>
    <row r="32" spans="1:19" s="91" customFormat="1" ht="27.75" customHeight="1" x14ac:dyDescent="0.25">
      <c r="A32" s="85">
        <v>24</v>
      </c>
      <c r="B32" s="85" t="s">
        <v>78</v>
      </c>
      <c r="C32" s="86">
        <v>1</v>
      </c>
      <c r="D32" s="40">
        <v>1</v>
      </c>
      <c r="E32" s="40">
        <v>164</v>
      </c>
      <c r="F32" s="103">
        <v>0.15625</v>
      </c>
      <c r="G32" s="87">
        <f>'April-2020 ii'!G32+F32</f>
        <v>0.2361111111111111</v>
      </c>
      <c r="H32" s="103">
        <v>0.9194444444444444</v>
      </c>
      <c r="I32" s="103">
        <v>0.73333333333333339</v>
      </c>
      <c r="J32" s="88">
        <f t="shared" si="3"/>
        <v>1.6527777777777777</v>
      </c>
      <c r="K32" s="88">
        <f>'April-2020 ii'!K32+J32</f>
        <v>3.0736111111111111</v>
      </c>
      <c r="L32" s="89">
        <f t="shared" si="0"/>
        <v>1.8090277777777777</v>
      </c>
      <c r="M32" s="89">
        <f t="shared" si="1"/>
        <v>1.8090277777777777</v>
      </c>
      <c r="N32" s="89">
        <f t="shared" si="4"/>
        <v>99.777852449223417</v>
      </c>
      <c r="O32" s="89">
        <f t="shared" si="5"/>
        <v>99.756851105137386</v>
      </c>
      <c r="P32" s="90">
        <f t="shared" si="6"/>
        <v>3.3097222222222222</v>
      </c>
      <c r="Q32" s="89">
        <f t="shared" si="2"/>
        <v>3.3097222222222222</v>
      </c>
      <c r="R32" s="89">
        <f t="shared" si="7"/>
        <v>99.586880227001203</v>
      </c>
      <c r="S32" s="89">
        <f t="shared" si="8"/>
        <v>99.55514486260455</v>
      </c>
    </row>
    <row r="33" spans="1:19" s="91" customFormat="1" ht="27.75" customHeight="1" x14ac:dyDescent="0.25">
      <c r="A33" s="85">
        <v>25</v>
      </c>
      <c r="B33" s="85" t="s">
        <v>79</v>
      </c>
      <c r="C33" s="86">
        <v>4</v>
      </c>
      <c r="D33" s="86">
        <v>4</v>
      </c>
      <c r="E33" s="95">
        <v>473</v>
      </c>
      <c r="F33" s="105">
        <v>6.25E-2</v>
      </c>
      <c r="G33" s="87">
        <f>'April-2020 ii'!G33+F33</f>
        <v>0.3298611111111111</v>
      </c>
      <c r="H33" s="105">
        <v>5.322916666666667</v>
      </c>
      <c r="I33" s="105">
        <v>2.4131944444444442</v>
      </c>
      <c r="J33" s="88">
        <f t="shared" si="3"/>
        <v>7.7361111111111107</v>
      </c>
      <c r="K33" s="88">
        <f>'April-2020 ii'!K33+J33</f>
        <v>12.545138888888889</v>
      </c>
      <c r="L33" s="89">
        <f t="shared" si="0"/>
        <v>7.7986111111111107</v>
      </c>
      <c r="M33" s="89">
        <f t="shared" si="1"/>
        <v>1.9496527777777777</v>
      </c>
      <c r="N33" s="89">
        <f t="shared" si="4"/>
        <v>99.74005002986857</v>
      </c>
      <c r="O33" s="89">
        <f t="shared" si="5"/>
        <v>99.737949895459963</v>
      </c>
      <c r="P33" s="90">
        <f t="shared" si="6"/>
        <v>12.875</v>
      </c>
      <c r="Q33" s="89">
        <f t="shared" si="2"/>
        <v>3.21875</v>
      </c>
      <c r="R33" s="89">
        <f t="shared" si="7"/>
        <v>99.578456354540037</v>
      </c>
      <c r="S33" s="89">
        <f t="shared" si="8"/>
        <v>99.567372311827953</v>
      </c>
    </row>
    <row r="34" spans="1:19" s="91" customFormat="1" ht="27.75" customHeight="1" x14ac:dyDescent="0.25">
      <c r="A34" s="85">
        <v>26</v>
      </c>
      <c r="B34" s="85" t="s">
        <v>80</v>
      </c>
      <c r="C34" s="86">
        <v>3</v>
      </c>
      <c r="D34" s="86">
        <v>3</v>
      </c>
      <c r="E34" s="95">
        <v>313</v>
      </c>
      <c r="F34" s="105">
        <v>0</v>
      </c>
      <c r="G34" s="87">
        <f>'April-2020 ii'!G34+F34</f>
        <v>0</v>
      </c>
      <c r="H34" s="105">
        <v>5.5055555555555555</v>
      </c>
      <c r="I34" s="105">
        <v>1.6020833333333335</v>
      </c>
      <c r="J34" s="88">
        <f t="shared" si="3"/>
        <v>7.1076388888888893</v>
      </c>
      <c r="K34" s="88">
        <f>'April-2020 ii'!K34+J34</f>
        <v>13.843055555555555</v>
      </c>
      <c r="L34" s="89">
        <f t="shared" si="0"/>
        <v>7.1076388888888893</v>
      </c>
      <c r="M34" s="89">
        <f t="shared" si="1"/>
        <v>2.3692129629629632</v>
      </c>
      <c r="N34" s="89">
        <f t="shared" si="4"/>
        <v>99.681557397451229</v>
      </c>
      <c r="O34" s="89">
        <f t="shared" si="5"/>
        <v>99.681557397451229</v>
      </c>
      <c r="P34" s="90">
        <f t="shared" si="6"/>
        <v>13.843055555555555</v>
      </c>
      <c r="Q34" s="89">
        <f t="shared" si="2"/>
        <v>4.6143518518518514</v>
      </c>
      <c r="R34" s="89">
        <f t="shared" si="7"/>
        <v>99.379791417761837</v>
      </c>
      <c r="S34" s="89">
        <f t="shared" si="8"/>
        <v>99.379791417761851</v>
      </c>
    </row>
    <row r="35" spans="1:19" s="91" customFormat="1" ht="27.75" customHeight="1" x14ac:dyDescent="0.25">
      <c r="A35" s="85">
        <v>27</v>
      </c>
      <c r="B35" s="106" t="s">
        <v>81</v>
      </c>
      <c r="C35" s="31">
        <v>3</v>
      </c>
      <c r="D35" s="107">
        <v>3</v>
      </c>
      <c r="E35" s="108">
        <v>153</v>
      </c>
      <c r="F35" s="109">
        <v>0</v>
      </c>
      <c r="G35" s="87">
        <f>'April-2020 ii'!G35+F35</f>
        <v>0</v>
      </c>
      <c r="H35" s="94">
        <v>0.70138888888888884</v>
      </c>
      <c r="I35" s="94">
        <v>2.4763888888888888</v>
      </c>
      <c r="J35" s="88">
        <f t="shared" si="3"/>
        <v>3.1777777777777776</v>
      </c>
      <c r="K35" s="88">
        <f>'April-2020 ii'!K35+J35</f>
        <v>6.3305555555555557</v>
      </c>
      <c r="L35" s="89">
        <f t="shared" si="0"/>
        <v>3.1777777777777776</v>
      </c>
      <c r="M35" s="89">
        <f t="shared" si="1"/>
        <v>1.0592592592592591</v>
      </c>
      <c r="N35" s="89">
        <f t="shared" si="4"/>
        <v>99.857626443647945</v>
      </c>
      <c r="O35" s="89">
        <f t="shared" si="5"/>
        <v>99.857626443647945</v>
      </c>
      <c r="P35" s="90">
        <f t="shared" si="6"/>
        <v>6.3305555555555557</v>
      </c>
      <c r="Q35" s="89">
        <f t="shared" si="2"/>
        <v>2.1101851851851854</v>
      </c>
      <c r="R35" s="89">
        <f t="shared" si="7"/>
        <v>99.716372958980486</v>
      </c>
      <c r="S35" s="89">
        <f t="shared" si="8"/>
        <v>99.716372958980486</v>
      </c>
    </row>
    <row r="36" spans="1:19" s="91" customFormat="1" ht="27.75" customHeight="1" x14ac:dyDescent="0.25">
      <c r="A36" s="85">
        <v>28</v>
      </c>
      <c r="B36" s="85" t="s">
        <v>82</v>
      </c>
      <c r="C36" s="31">
        <v>2</v>
      </c>
      <c r="D36" s="86">
        <v>2</v>
      </c>
      <c r="E36" s="95">
        <v>150</v>
      </c>
      <c r="F36" s="94">
        <v>0</v>
      </c>
      <c r="G36" s="87">
        <f>'April-2020 ii'!G36+F36</f>
        <v>0</v>
      </c>
      <c r="H36" s="94">
        <v>0.76736111111111116</v>
      </c>
      <c r="I36" s="94">
        <v>2.5625</v>
      </c>
      <c r="J36" s="88">
        <f t="shared" si="3"/>
        <v>3.3298611111111112</v>
      </c>
      <c r="K36" s="88">
        <f>'April-2020 ii'!K36+J36</f>
        <v>6.2843749999999998</v>
      </c>
      <c r="L36" s="89">
        <f t="shared" si="0"/>
        <v>3.3298611111111112</v>
      </c>
      <c r="M36" s="89">
        <f t="shared" si="1"/>
        <v>1.6649305555555556</v>
      </c>
      <c r="N36" s="89">
        <f t="shared" si="4"/>
        <v>99.776219011350065</v>
      </c>
      <c r="O36" s="89">
        <f t="shared" si="5"/>
        <v>99.776219011350065</v>
      </c>
      <c r="P36" s="90">
        <f t="shared" si="6"/>
        <v>6.2843749999999998</v>
      </c>
      <c r="Q36" s="89">
        <f t="shared" si="2"/>
        <v>3.1421874999999999</v>
      </c>
      <c r="R36" s="89">
        <f t="shared" si="7"/>
        <v>99.577662970430111</v>
      </c>
      <c r="S36" s="89">
        <f t="shared" si="8"/>
        <v>99.577662970430111</v>
      </c>
    </row>
    <row r="37" spans="1:19" s="91" customFormat="1" ht="27.75" customHeight="1" x14ac:dyDescent="0.25">
      <c r="A37" s="85">
        <v>29</v>
      </c>
      <c r="B37" s="85" t="s">
        <v>83</v>
      </c>
      <c r="C37" s="86">
        <v>6</v>
      </c>
      <c r="D37" s="86">
        <v>6</v>
      </c>
      <c r="E37" s="95">
        <v>237</v>
      </c>
      <c r="F37" s="94">
        <v>6.3888888888888884E-2</v>
      </c>
      <c r="G37" s="87">
        <f>'April-2020 ii'!G37+F37</f>
        <v>0.18541666666666667</v>
      </c>
      <c r="H37" s="94">
        <v>6.386111111111112</v>
      </c>
      <c r="I37" s="94">
        <v>0.8125</v>
      </c>
      <c r="J37" s="88">
        <f t="shared" si="3"/>
        <v>7.198611111111112</v>
      </c>
      <c r="K37" s="88">
        <f>'April-2020 ii'!K37+J37</f>
        <v>13.230555555555556</v>
      </c>
      <c r="L37" s="89">
        <f t="shared" si="0"/>
        <v>7.2625000000000011</v>
      </c>
      <c r="M37" s="89">
        <f t="shared" si="1"/>
        <v>1.2104166666666669</v>
      </c>
      <c r="N37" s="89">
        <f t="shared" si="4"/>
        <v>99.838740790521712</v>
      </c>
      <c r="O37" s="89">
        <f t="shared" si="5"/>
        <v>99.837309587813621</v>
      </c>
      <c r="P37" s="90">
        <f t="shared" si="6"/>
        <v>13.415972222222223</v>
      </c>
      <c r="Q37" s="89">
        <f t="shared" si="2"/>
        <v>2.2359953703703703</v>
      </c>
      <c r="R37" s="89">
        <f t="shared" si="7"/>
        <v>99.703616587017123</v>
      </c>
      <c r="S37" s="89">
        <f t="shared" si="8"/>
        <v>99.699462987853451</v>
      </c>
    </row>
    <row r="38" spans="1:19" s="91" customFormat="1" ht="27.75" customHeight="1" x14ac:dyDescent="0.25">
      <c r="A38" s="85">
        <v>30</v>
      </c>
      <c r="B38" s="85" t="s">
        <v>84</v>
      </c>
      <c r="C38" s="95">
        <v>11</v>
      </c>
      <c r="D38" s="86">
        <v>11</v>
      </c>
      <c r="E38" s="95">
        <v>451</v>
      </c>
      <c r="F38" s="94">
        <v>2.0833333333333332E-2</v>
      </c>
      <c r="G38" s="87">
        <f>'April-2020 ii'!G38+F38</f>
        <v>2.0833333333333332E-2</v>
      </c>
      <c r="H38" s="94">
        <v>7.2354166666666666</v>
      </c>
      <c r="I38" s="94">
        <v>6.5625</v>
      </c>
      <c r="J38" s="88">
        <f t="shared" si="3"/>
        <v>13.797916666666666</v>
      </c>
      <c r="K38" s="88">
        <f>'April-2020 ii'!K38+J38</f>
        <v>19.810416666666665</v>
      </c>
      <c r="L38" s="89">
        <f t="shared" si="0"/>
        <v>13.81875</v>
      </c>
      <c r="M38" s="89">
        <f t="shared" si="1"/>
        <v>1.2562499999999999</v>
      </c>
      <c r="N38" s="89">
        <f t="shared" si="4"/>
        <v>99.831403755294886</v>
      </c>
      <c r="O38" s="89">
        <f t="shared" si="5"/>
        <v>99.831149193548384</v>
      </c>
      <c r="P38" s="90">
        <f t="shared" si="6"/>
        <v>19.831249999999997</v>
      </c>
      <c r="Q38" s="89">
        <f t="shared" si="2"/>
        <v>1.8028409090909088</v>
      </c>
      <c r="R38" s="89">
        <f t="shared" si="7"/>
        <v>99.757937235255795</v>
      </c>
      <c r="S38" s="89">
        <f t="shared" si="8"/>
        <v>99.757682673509279</v>
      </c>
    </row>
    <row r="39" spans="1:19" s="91" customFormat="1" ht="27.75" customHeight="1" x14ac:dyDescent="0.25">
      <c r="A39" s="85">
        <v>31</v>
      </c>
      <c r="B39" s="85" t="s">
        <v>85</v>
      </c>
      <c r="C39" s="86">
        <v>1</v>
      </c>
      <c r="D39" s="86">
        <v>1</v>
      </c>
      <c r="E39" s="95">
        <v>98</v>
      </c>
      <c r="F39" s="94">
        <v>1.6458333333333333</v>
      </c>
      <c r="G39" s="87">
        <f>'April-2020 ii'!G39+F39</f>
        <v>1.6458333333333333</v>
      </c>
      <c r="H39" s="94">
        <v>0.98958333333333337</v>
      </c>
      <c r="I39" s="94">
        <v>0.65625</v>
      </c>
      <c r="J39" s="88">
        <f t="shared" si="3"/>
        <v>1.6458333333333335</v>
      </c>
      <c r="K39" s="88">
        <f>'April-2020 ii'!K39+J39</f>
        <v>2.6972222222222224</v>
      </c>
      <c r="L39" s="89">
        <f t="shared" si="0"/>
        <v>3.291666666666667</v>
      </c>
      <c r="M39" s="89">
        <f t="shared" si="1"/>
        <v>3.291666666666667</v>
      </c>
      <c r="N39" s="89">
        <f t="shared" si="4"/>
        <v>99.7787858422939</v>
      </c>
      <c r="O39" s="89">
        <f t="shared" si="5"/>
        <v>99.557571684587813</v>
      </c>
      <c r="P39" s="90">
        <f t="shared" si="6"/>
        <v>4.3430555555555559</v>
      </c>
      <c r="Q39" s="89">
        <f t="shared" si="2"/>
        <v>4.3430555555555559</v>
      </c>
      <c r="R39" s="89">
        <f t="shared" si="7"/>
        <v>99.63747013142175</v>
      </c>
      <c r="S39" s="89">
        <f t="shared" si="8"/>
        <v>99.416255973715636</v>
      </c>
    </row>
    <row r="40" spans="1:19" s="91" customFormat="1" ht="27.75" customHeight="1" x14ac:dyDescent="0.25">
      <c r="A40" s="85">
        <v>32</v>
      </c>
      <c r="B40" s="85" t="s">
        <v>86</v>
      </c>
      <c r="C40" s="40">
        <v>13</v>
      </c>
      <c r="D40" s="40">
        <v>13</v>
      </c>
      <c r="E40" s="40">
        <v>808</v>
      </c>
      <c r="F40" s="94">
        <v>0.31041666666666667</v>
      </c>
      <c r="G40" s="87">
        <f>'April-2020 ii'!G40+F40</f>
        <v>0.71111111111111114</v>
      </c>
      <c r="H40" s="94">
        <v>7.1722222222222216</v>
      </c>
      <c r="I40" s="94">
        <v>4.2680555555555557</v>
      </c>
      <c r="J40" s="88">
        <f t="shared" si="3"/>
        <v>11.440277777777776</v>
      </c>
      <c r="K40" s="88">
        <f>'April-2020 ii'!K40+J40</f>
        <v>18.538888888888888</v>
      </c>
      <c r="L40" s="89">
        <f t="shared" si="0"/>
        <v>11.750694444444443</v>
      </c>
      <c r="M40" s="89">
        <f t="shared" si="1"/>
        <v>0.90389957264957255</v>
      </c>
      <c r="N40" s="89">
        <f t="shared" si="4"/>
        <v>99.881717558128841</v>
      </c>
      <c r="O40" s="89">
        <f t="shared" si="5"/>
        <v>99.878508121955704</v>
      </c>
      <c r="P40" s="90">
        <f t="shared" si="6"/>
        <v>19.25</v>
      </c>
      <c r="Q40" s="89">
        <f t="shared" si="2"/>
        <v>1.4807692307692308</v>
      </c>
      <c r="R40" s="89">
        <f t="shared" si="7"/>
        <v>99.80832414300157</v>
      </c>
      <c r="S40" s="89">
        <f t="shared" si="8"/>
        <v>99.800971877584786</v>
      </c>
    </row>
    <row r="41" spans="1:19" s="91" customFormat="1" ht="27.75" customHeight="1" x14ac:dyDescent="0.25">
      <c r="A41" s="85">
        <v>33</v>
      </c>
      <c r="B41" s="110" t="s">
        <v>87</v>
      </c>
      <c r="C41" s="31">
        <v>5</v>
      </c>
      <c r="D41" s="111">
        <v>5</v>
      </c>
      <c r="E41" s="112">
        <v>156</v>
      </c>
      <c r="F41" s="113">
        <v>0.17291666666666669</v>
      </c>
      <c r="G41" s="87">
        <f>'April-2020 ii'!G41+F41</f>
        <v>0.21319444444444446</v>
      </c>
      <c r="H41" s="105">
        <v>1.9458333333333335</v>
      </c>
      <c r="I41" s="105">
        <v>0.91111111111111109</v>
      </c>
      <c r="J41" s="88">
        <f t="shared" si="3"/>
        <v>2.8569444444444447</v>
      </c>
      <c r="K41" s="88">
        <f>'April-2020 ii'!K41+J41</f>
        <v>5.9305555555555562</v>
      </c>
      <c r="L41" s="89">
        <f t="shared" si="0"/>
        <v>3.0298611111111113</v>
      </c>
      <c r="M41" s="89">
        <f t="shared" si="1"/>
        <v>0.60597222222222225</v>
      </c>
      <c r="N41" s="89">
        <f t="shared" si="4"/>
        <v>99.923200418160093</v>
      </c>
      <c r="O41" s="89">
        <f t="shared" si="5"/>
        <v>99.918552120669062</v>
      </c>
      <c r="P41" s="90">
        <f t="shared" si="6"/>
        <v>6.1437500000000007</v>
      </c>
      <c r="Q41" s="89">
        <f t="shared" si="2"/>
        <v>1.2287500000000002</v>
      </c>
      <c r="R41" s="89">
        <f t="shared" si="7"/>
        <v>99.840576463560325</v>
      </c>
      <c r="S41" s="89">
        <f t="shared" si="8"/>
        <v>99.834845430107521</v>
      </c>
    </row>
    <row r="42" spans="1:19" s="91" customFormat="1" ht="27.75" customHeight="1" x14ac:dyDescent="0.25">
      <c r="A42" s="85">
        <v>34</v>
      </c>
      <c r="B42" s="85" t="s">
        <v>88</v>
      </c>
      <c r="C42" s="31">
        <v>1</v>
      </c>
      <c r="D42" s="114">
        <v>1</v>
      </c>
      <c r="E42" s="112">
        <v>15</v>
      </c>
      <c r="F42" s="105">
        <v>0.3888888888888889</v>
      </c>
      <c r="G42" s="87">
        <f>'April-2020 ii'!G42+F42</f>
        <v>0.3888888888888889</v>
      </c>
      <c r="H42" s="105">
        <v>6.9444444444444434E-2</v>
      </c>
      <c r="I42" s="105">
        <v>5.5555555555555552E-2</v>
      </c>
      <c r="J42" s="88">
        <f t="shared" si="3"/>
        <v>0.12499999999999999</v>
      </c>
      <c r="K42" s="88">
        <f>'April-2020 ii'!K42+J42</f>
        <v>0.21527777777777776</v>
      </c>
      <c r="L42" s="89">
        <f t="shared" si="0"/>
        <v>0.51388888888888884</v>
      </c>
      <c r="M42" s="89">
        <f t="shared" si="1"/>
        <v>0.51388888888888884</v>
      </c>
      <c r="N42" s="89">
        <f t="shared" si="4"/>
        <v>99.983198924731184</v>
      </c>
      <c r="O42" s="89">
        <f t="shared" si="5"/>
        <v>99.930928912783742</v>
      </c>
      <c r="P42" s="90">
        <f t="shared" si="6"/>
        <v>0.60416666666666663</v>
      </c>
      <c r="Q42" s="89">
        <f t="shared" si="2"/>
        <v>0.60416666666666663</v>
      </c>
      <c r="R42" s="89">
        <f t="shared" si="7"/>
        <v>99.97106481481481</v>
      </c>
      <c r="S42" s="89">
        <f t="shared" si="8"/>
        <v>99.918794802867396</v>
      </c>
    </row>
    <row r="43" spans="1:19" s="91" customFormat="1" ht="27.75" customHeight="1" x14ac:dyDescent="0.25">
      <c r="A43" s="85">
        <v>35</v>
      </c>
      <c r="B43" s="85" t="s">
        <v>89</v>
      </c>
      <c r="C43" s="31">
        <v>1</v>
      </c>
      <c r="D43" s="114">
        <v>1</v>
      </c>
      <c r="E43" s="112">
        <v>120</v>
      </c>
      <c r="F43" s="105">
        <v>9.5138888888888884E-2</v>
      </c>
      <c r="G43" s="87">
        <f>'April-2020 ii'!G43+F43</f>
        <v>0.16111111111111109</v>
      </c>
      <c r="H43" s="105">
        <v>1.7131944444444445</v>
      </c>
      <c r="I43" s="105">
        <v>0.23541666666666669</v>
      </c>
      <c r="J43" s="88">
        <f t="shared" si="3"/>
        <v>1.9486111111111111</v>
      </c>
      <c r="K43" s="88">
        <f>'April-2020 ii'!K43+J43</f>
        <v>3.9388888888888887</v>
      </c>
      <c r="L43" s="89">
        <f t="shared" si="0"/>
        <v>2.0437500000000002</v>
      </c>
      <c r="M43" s="89">
        <f t="shared" si="1"/>
        <v>2.0437500000000002</v>
      </c>
      <c r="N43" s="89">
        <f t="shared" si="4"/>
        <v>99.738089904420562</v>
      </c>
      <c r="O43" s="89">
        <f t="shared" si="5"/>
        <v>99.725302419354833</v>
      </c>
      <c r="P43" s="90">
        <f t="shared" si="6"/>
        <v>4.0999999999999996</v>
      </c>
      <c r="Q43" s="89">
        <f t="shared" si="2"/>
        <v>4.0999999999999996</v>
      </c>
      <c r="R43" s="89">
        <f t="shared" si="7"/>
        <v>99.470579450418157</v>
      </c>
      <c r="S43" s="89">
        <f t="shared" si="8"/>
        <v>99.4489247311828</v>
      </c>
    </row>
    <row r="44" spans="1:19" s="91" customFormat="1" ht="27.75" customHeight="1" x14ac:dyDescent="0.25">
      <c r="A44" s="85">
        <v>36</v>
      </c>
      <c r="B44" s="85" t="s">
        <v>90</v>
      </c>
      <c r="C44" s="31">
        <v>1</v>
      </c>
      <c r="D44" s="114">
        <v>1</v>
      </c>
      <c r="E44" s="112">
        <v>143</v>
      </c>
      <c r="F44" s="105">
        <v>0.17361111111111113</v>
      </c>
      <c r="G44" s="87">
        <f>'April-2020 ii'!G44+F44</f>
        <v>0.26041666666666685</v>
      </c>
      <c r="H44" s="105">
        <v>0.82291666666666663</v>
      </c>
      <c r="I44" s="105">
        <v>0.50347222222222199</v>
      </c>
      <c r="J44" s="88">
        <f t="shared" si="3"/>
        <v>1.3263888888888886</v>
      </c>
      <c r="K44" s="88">
        <f>'April-2020 ii'!K44+J44</f>
        <v>2.6874999999999996</v>
      </c>
      <c r="L44" s="89">
        <f t="shared" si="0"/>
        <v>1.4999999999999998</v>
      </c>
      <c r="M44" s="89">
        <f t="shared" si="1"/>
        <v>1.4999999999999998</v>
      </c>
      <c r="N44" s="89">
        <f t="shared" si="4"/>
        <v>99.82172192353643</v>
      </c>
      <c r="O44" s="89">
        <f t="shared" si="5"/>
        <v>99.798387096774192</v>
      </c>
      <c r="P44" s="90">
        <f t="shared" si="6"/>
        <v>2.9479166666666665</v>
      </c>
      <c r="Q44" s="89">
        <f t="shared" si="2"/>
        <v>2.9479166666666665</v>
      </c>
      <c r="R44" s="89">
        <f t="shared" si="7"/>
        <v>99.638776881720432</v>
      </c>
      <c r="S44" s="89">
        <f t="shared" si="8"/>
        <v>99.603774641577075</v>
      </c>
    </row>
    <row r="45" spans="1:19" s="91" customFormat="1" ht="27.75" customHeight="1" x14ac:dyDescent="0.25">
      <c r="A45" s="85">
        <v>37</v>
      </c>
      <c r="B45" s="85" t="s">
        <v>91</v>
      </c>
      <c r="C45" s="40">
        <v>3</v>
      </c>
      <c r="D45" s="114">
        <v>3</v>
      </c>
      <c r="E45" s="112">
        <v>259</v>
      </c>
      <c r="F45" s="105">
        <v>7.2916666666666671E-2</v>
      </c>
      <c r="G45" s="87">
        <f>'April-2020 ii'!G45+F45</f>
        <v>0.14930555555555558</v>
      </c>
      <c r="H45" s="105">
        <v>3.90625</v>
      </c>
      <c r="I45" s="105">
        <v>1.3229166666666665</v>
      </c>
      <c r="J45" s="88">
        <f t="shared" si="3"/>
        <v>5.2291666666666661</v>
      </c>
      <c r="K45" s="88">
        <f>'April-2020 ii'!K45+J45</f>
        <v>7.2777777777777768</v>
      </c>
      <c r="L45" s="89">
        <f t="shared" si="0"/>
        <v>5.302083333333333</v>
      </c>
      <c r="M45" s="89">
        <f t="shared" si="1"/>
        <v>1.7673611111111109</v>
      </c>
      <c r="N45" s="89">
        <f t="shared" si="4"/>
        <v>99.765718339307057</v>
      </c>
      <c r="O45" s="89">
        <f t="shared" si="5"/>
        <v>99.762451463560325</v>
      </c>
      <c r="P45" s="90">
        <f t="shared" si="6"/>
        <v>7.4270833333333321</v>
      </c>
      <c r="Q45" s="89">
        <f t="shared" si="2"/>
        <v>2.4756944444444442</v>
      </c>
      <c r="R45" s="89">
        <f t="shared" si="7"/>
        <v>99.673934687375549</v>
      </c>
      <c r="S45" s="89">
        <f t="shared" si="8"/>
        <v>99.667245370370367</v>
      </c>
    </row>
    <row r="46" spans="1:19" s="91" customFormat="1" ht="27.75" customHeight="1" x14ac:dyDescent="0.25">
      <c r="A46" s="85">
        <v>38</v>
      </c>
      <c r="B46" s="85" t="s">
        <v>92</v>
      </c>
      <c r="C46" s="40">
        <v>4</v>
      </c>
      <c r="D46" s="114">
        <v>4</v>
      </c>
      <c r="E46" s="112">
        <v>298</v>
      </c>
      <c r="F46" s="105">
        <v>0.3263888888888889</v>
      </c>
      <c r="G46" s="87">
        <f>'April-2020 ii'!G46+F46</f>
        <v>0.77777777777777779</v>
      </c>
      <c r="H46" s="105">
        <v>3.5902777777777781</v>
      </c>
      <c r="I46" s="105">
        <v>2.620138888888889</v>
      </c>
      <c r="J46" s="88">
        <f t="shared" si="3"/>
        <v>6.2104166666666671</v>
      </c>
      <c r="K46" s="88">
        <f>'April-2020 ii'!K46+J46</f>
        <v>10.481249999999999</v>
      </c>
      <c r="L46" s="89">
        <f t="shared" si="0"/>
        <v>6.5368055555555564</v>
      </c>
      <c r="M46" s="89">
        <f t="shared" si="1"/>
        <v>1.6342013888888891</v>
      </c>
      <c r="N46" s="89">
        <f t="shared" si="4"/>
        <v>99.791316644265223</v>
      </c>
      <c r="O46" s="89">
        <f t="shared" si="5"/>
        <v>99.780349275686973</v>
      </c>
      <c r="P46" s="90">
        <f t="shared" si="6"/>
        <v>11.259027777777778</v>
      </c>
      <c r="Q46" s="89">
        <f t="shared" si="2"/>
        <v>2.8147569444444445</v>
      </c>
      <c r="R46" s="89">
        <f t="shared" si="7"/>
        <v>99.647807459677423</v>
      </c>
      <c r="S46" s="89">
        <f t="shared" si="8"/>
        <v>99.621672453703709</v>
      </c>
    </row>
    <row r="47" spans="1:19" s="91" customFormat="1" ht="27.75" customHeight="1" x14ac:dyDescent="0.25">
      <c r="A47" s="85">
        <v>39</v>
      </c>
      <c r="B47" s="85" t="s">
        <v>93</v>
      </c>
      <c r="C47" s="31">
        <v>23</v>
      </c>
      <c r="D47" s="86">
        <v>23</v>
      </c>
      <c r="E47" s="95">
        <v>1646</v>
      </c>
      <c r="F47" s="105">
        <v>7.2916666666666661</v>
      </c>
      <c r="G47" s="87">
        <f>'April-2020 ii'!G47+F47</f>
        <v>8.5784722222222207</v>
      </c>
      <c r="H47" s="105">
        <v>26.438888888888886</v>
      </c>
      <c r="I47" s="105">
        <v>17.862500000000001</v>
      </c>
      <c r="J47" s="88">
        <f t="shared" si="3"/>
        <v>44.301388888888887</v>
      </c>
      <c r="K47" s="88">
        <f>'April-2020 ii'!K47+J47</f>
        <v>69.892361111111114</v>
      </c>
      <c r="L47" s="89">
        <f t="shared" si="0"/>
        <v>51.593055555555551</v>
      </c>
      <c r="M47" s="89">
        <f t="shared" si="1"/>
        <v>2.2431763285024151</v>
      </c>
      <c r="N47" s="89">
        <f t="shared" si="4"/>
        <v>99.741109228092057</v>
      </c>
      <c r="O47" s="89">
        <f t="shared" si="5"/>
        <v>99.698497805308804</v>
      </c>
      <c r="P47" s="90">
        <f t="shared" si="6"/>
        <v>78.470833333333331</v>
      </c>
      <c r="Q47" s="89">
        <f t="shared" si="2"/>
        <v>3.4117753623188407</v>
      </c>
      <c r="R47" s="89">
        <f t="shared" si="7"/>
        <v>99.591559367045875</v>
      </c>
      <c r="S47" s="89">
        <f t="shared" si="8"/>
        <v>99.541428042699081</v>
      </c>
    </row>
    <row r="48" spans="1:19" s="91" customFormat="1" ht="27.75" customHeight="1" x14ac:dyDescent="0.25">
      <c r="A48" s="85">
        <v>40</v>
      </c>
      <c r="B48" s="85" t="s">
        <v>94</v>
      </c>
      <c r="C48" s="31">
        <v>8</v>
      </c>
      <c r="D48" s="86">
        <v>8</v>
      </c>
      <c r="E48" s="95">
        <v>493</v>
      </c>
      <c r="F48" s="105">
        <v>1.2888888888888888</v>
      </c>
      <c r="G48" s="87">
        <f>'April-2020 ii'!G48+F48</f>
        <v>2.2777777777777777</v>
      </c>
      <c r="H48" s="105">
        <v>6.7638888888888893</v>
      </c>
      <c r="I48" s="105">
        <v>4.3826388888888888</v>
      </c>
      <c r="J48" s="88">
        <f t="shared" si="3"/>
        <v>11.146527777777777</v>
      </c>
      <c r="K48" s="88">
        <f>'April-2020 ii'!K48+J48</f>
        <v>33.054861111111109</v>
      </c>
      <c r="L48" s="89">
        <f t="shared" si="0"/>
        <v>12.435416666666665</v>
      </c>
      <c r="M48" s="89">
        <f t="shared" si="1"/>
        <v>1.5544270833333331</v>
      </c>
      <c r="N48" s="89">
        <f t="shared" si="4"/>
        <v>99.812726347819591</v>
      </c>
      <c r="O48" s="89">
        <f t="shared" si="5"/>
        <v>99.791071628584234</v>
      </c>
      <c r="P48" s="90">
        <f t="shared" si="6"/>
        <v>35.332638888888887</v>
      </c>
      <c r="Q48" s="89">
        <f t="shared" si="2"/>
        <v>4.4165798611111109</v>
      </c>
      <c r="R48" s="89">
        <f t="shared" si="7"/>
        <v>99.444642790471931</v>
      </c>
      <c r="S48" s="89">
        <f t="shared" si="8"/>
        <v>99.406373674581843</v>
      </c>
    </row>
    <row r="49" spans="1:22" s="91" customFormat="1" ht="27.75" customHeight="1" x14ac:dyDescent="0.25">
      <c r="A49" s="85">
        <v>41</v>
      </c>
      <c r="B49" s="85" t="s">
        <v>95</v>
      </c>
      <c r="C49" s="31">
        <v>12</v>
      </c>
      <c r="D49" s="86">
        <v>12</v>
      </c>
      <c r="E49" s="95">
        <v>551</v>
      </c>
      <c r="F49" s="105">
        <v>4.8090277777777777</v>
      </c>
      <c r="G49" s="87">
        <f>'April-2020 ii'!G49+F49</f>
        <v>8.7152777777777786</v>
      </c>
      <c r="H49" s="105">
        <v>6.3659722222222221</v>
      </c>
      <c r="I49" s="105">
        <v>3.254861111111111</v>
      </c>
      <c r="J49" s="88">
        <f t="shared" si="3"/>
        <v>9.6208333333333336</v>
      </c>
      <c r="K49" s="88">
        <f>'April-2020 ii'!K49+J49</f>
        <v>19.286805555555556</v>
      </c>
      <c r="L49" s="89">
        <f t="shared" si="0"/>
        <v>14.429861111111112</v>
      </c>
      <c r="M49" s="89">
        <f t="shared" si="1"/>
        <v>1.2024884259259261</v>
      </c>
      <c r="N49" s="89">
        <f t="shared" si="4"/>
        <v>99.892239770011955</v>
      </c>
      <c r="O49" s="89">
        <f t="shared" si="5"/>
        <v>99.838375211569087</v>
      </c>
      <c r="P49" s="90">
        <f t="shared" si="6"/>
        <v>28.002083333333335</v>
      </c>
      <c r="Q49" s="89">
        <f t="shared" si="2"/>
        <v>2.3335069444444447</v>
      </c>
      <c r="R49" s="89">
        <f t="shared" si="7"/>
        <v>99.783973952110713</v>
      </c>
      <c r="S49" s="89">
        <f t="shared" si="8"/>
        <v>99.686356593488654</v>
      </c>
    </row>
    <row r="50" spans="1:22" s="124" customFormat="1" ht="27.75" customHeight="1" x14ac:dyDescent="0.25">
      <c r="A50" s="115"/>
      <c r="B50" s="116" t="s">
        <v>96</v>
      </c>
      <c r="C50" s="117">
        <f t="shared" ref="C50:I50" si="9">SUM(C8:C49)</f>
        <v>166</v>
      </c>
      <c r="D50" s="117">
        <f t="shared" si="9"/>
        <v>166</v>
      </c>
      <c r="E50" s="117">
        <f t="shared" si="9"/>
        <v>10132</v>
      </c>
      <c r="F50" s="118">
        <f t="shared" si="9"/>
        <v>21.256805555555555</v>
      </c>
      <c r="G50" s="149">
        <f t="shared" si="9"/>
        <v>32.072083333333339</v>
      </c>
      <c r="H50" s="120">
        <f t="shared" si="9"/>
        <v>155.74305555555554</v>
      </c>
      <c r="I50" s="120">
        <f t="shared" si="9"/>
        <v>122.39222222222223</v>
      </c>
      <c r="J50" s="120">
        <f>H50+I50</f>
        <v>278.13527777777779</v>
      </c>
      <c r="K50" s="119">
        <f>SUM(K8:K49)</f>
        <v>437.74909722222213</v>
      </c>
      <c r="L50" s="121">
        <f>SUM(L8:L49)</f>
        <v>299.39208333333323</v>
      </c>
      <c r="M50" s="122">
        <f t="shared" si="1"/>
        <v>1.8035667670682725</v>
      </c>
      <c r="N50" s="122">
        <f>+((C50*24*31)-J50)/(C50*24*31)*100</f>
        <v>99.774796542802036</v>
      </c>
      <c r="O50" s="122">
        <f>+((C50*24*31)-L50)/(C50*24*31)*100</f>
        <v>99.75758511195319</v>
      </c>
      <c r="P50" s="123">
        <f>+G50+K50</f>
        <v>469.82118055555549</v>
      </c>
      <c r="Q50" s="122">
        <f t="shared" si="2"/>
        <v>2.8302480756358763</v>
      </c>
      <c r="R50" s="122">
        <f>+((C50*24*31)-K50)/(C50*24*31)*100</f>
        <v>99.64555876957651</v>
      </c>
      <c r="S50" s="122">
        <f>+((C50*24*31)-(G50+K50))*100/(C50*24*31)</f>
        <v>99.61959031241453</v>
      </c>
    </row>
    <row r="51" spans="1:22" s="73" customFormat="1" ht="185.25" customHeight="1" x14ac:dyDescent="0.35">
      <c r="A51" s="278" t="s">
        <v>149</v>
      </c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V51" s="125"/>
    </row>
    <row r="52" spans="1:22" s="73" customFormat="1" ht="135.75" customHeight="1" x14ac:dyDescent="0.35">
      <c r="A52" s="279" t="s">
        <v>150</v>
      </c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</row>
  </sheetData>
  <mergeCells count="25">
    <mergeCell ref="A1:S1"/>
    <mergeCell ref="A2:C2"/>
    <mergeCell ref="Q2:R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51:S51"/>
    <mergeCell ref="A52:S5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52" orientation="landscape" r:id="rId1"/>
  <headerFooter alignWithMargins="0">
    <oddHeader>&amp;RFormat-II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23"/>
  <sheetViews>
    <sheetView view="pageBreakPreview" zoomScale="60" zoomScaleNormal="130" workbookViewId="0">
      <selection activeCell="K9" sqref="K9"/>
    </sheetView>
  </sheetViews>
  <sheetFormatPr defaultRowHeight="15.75" x14ac:dyDescent="0.25"/>
  <cols>
    <col min="1" max="1" width="4.5703125" style="126" customWidth="1"/>
    <col min="2" max="2" width="17" style="127" customWidth="1"/>
    <col min="3" max="3" width="15.28515625" style="127" customWidth="1"/>
    <col min="4" max="4" width="14.42578125" style="127" customWidth="1"/>
    <col min="5" max="5" width="15.140625" style="130" customWidth="1"/>
    <col min="6" max="6" width="17.42578125" style="130" customWidth="1"/>
    <col min="7" max="7" width="14.5703125" style="130" customWidth="1"/>
    <col min="8" max="8" width="17.140625" style="130" customWidth="1"/>
    <col min="9" max="9" width="16.7109375" style="130" customWidth="1"/>
    <col min="10" max="10" width="17.28515625" style="127" customWidth="1"/>
    <col min="11" max="11" width="18.140625" style="127" customWidth="1"/>
    <col min="12" max="12" width="17.85546875" style="127" customWidth="1"/>
    <col min="13" max="13" width="14.5703125" style="127" customWidth="1"/>
    <col min="14" max="14" width="14" style="127" customWidth="1"/>
    <col min="15" max="15" width="14.28515625" style="127" customWidth="1"/>
    <col min="16" max="16" width="16.140625" style="127" customWidth="1"/>
    <col min="17" max="17" width="16.28515625" style="127" customWidth="1"/>
    <col min="18" max="18" width="14.140625" style="127" customWidth="1"/>
    <col min="19" max="19" width="15.7109375" style="127" customWidth="1"/>
    <col min="20" max="257" width="9.140625" style="127"/>
    <col min="258" max="258" width="3.5703125" style="127" customWidth="1"/>
    <col min="259" max="259" width="13.85546875" style="127" customWidth="1"/>
    <col min="260" max="260" width="12.28515625" style="127" bestFit="1" customWidth="1"/>
    <col min="261" max="261" width="10.5703125" style="127" customWidth="1"/>
    <col min="262" max="262" width="15.28515625" style="127" customWidth="1"/>
    <col min="263" max="263" width="14.5703125" style="127" customWidth="1"/>
    <col min="264" max="264" width="13.42578125" style="127" customWidth="1"/>
    <col min="265" max="265" width="15.140625" style="127" customWidth="1"/>
    <col min="266" max="266" width="9.28515625" style="127" customWidth="1"/>
    <col min="267" max="267" width="11.85546875" style="127" customWidth="1"/>
    <col min="268" max="268" width="14.5703125" style="127" customWidth="1"/>
    <col min="269" max="269" width="17" style="127" customWidth="1"/>
    <col min="270" max="270" width="10.85546875" style="127" customWidth="1"/>
    <col min="271" max="271" width="13.7109375" style="127" customWidth="1"/>
    <col min="272" max="272" width="14.5703125" style="127" customWidth="1"/>
    <col min="273" max="273" width="17" style="127" customWidth="1"/>
    <col min="274" max="274" width="11.85546875" style="127" customWidth="1"/>
    <col min="275" max="275" width="13.7109375" style="127" customWidth="1"/>
    <col min="276" max="513" width="9.140625" style="127"/>
    <col min="514" max="514" width="3.5703125" style="127" customWidth="1"/>
    <col min="515" max="515" width="13.85546875" style="127" customWidth="1"/>
    <col min="516" max="516" width="12.28515625" style="127" bestFit="1" customWidth="1"/>
    <col min="517" max="517" width="10.5703125" style="127" customWidth="1"/>
    <col min="518" max="518" width="15.28515625" style="127" customWidth="1"/>
    <col min="519" max="519" width="14.5703125" style="127" customWidth="1"/>
    <col min="520" max="520" width="13.42578125" style="127" customWidth="1"/>
    <col min="521" max="521" width="15.140625" style="127" customWidth="1"/>
    <col min="522" max="522" width="9.28515625" style="127" customWidth="1"/>
    <col min="523" max="523" width="11.85546875" style="127" customWidth="1"/>
    <col min="524" max="524" width="14.5703125" style="127" customWidth="1"/>
    <col min="525" max="525" width="17" style="127" customWidth="1"/>
    <col min="526" max="526" width="10.85546875" style="127" customWidth="1"/>
    <col min="527" max="527" width="13.7109375" style="127" customWidth="1"/>
    <col min="528" max="528" width="14.5703125" style="127" customWidth="1"/>
    <col min="529" max="529" width="17" style="127" customWidth="1"/>
    <col min="530" max="530" width="11.85546875" style="127" customWidth="1"/>
    <col min="531" max="531" width="13.7109375" style="127" customWidth="1"/>
    <col min="532" max="769" width="9.140625" style="127"/>
    <col min="770" max="770" width="3.5703125" style="127" customWidth="1"/>
    <col min="771" max="771" width="13.85546875" style="127" customWidth="1"/>
    <col min="772" max="772" width="12.28515625" style="127" bestFit="1" customWidth="1"/>
    <col min="773" max="773" width="10.5703125" style="127" customWidth="1"/>
    <col min="774" max="774" width="15.28515625" style="127" customWidth="1"/>
    <col min="775" max="775" width="14.5703125" style="127" customWidth="1"/>
    <col min="776" max="776" width="13.42578125" style="127" customWidth="1"/>
    <col min="777" max="777" width="15.140625" style="127" customWidth="1"/>
    <col min="778" max="778" width="9.28515625" style="127" customWidth="1"/>
    <col min="779" max="779" width="11.85546875" style="127" customWidth="1"/>
    <col min="780" max="780" width="14.5703125" style="127" customWidth="1"/>
    <col min="781" max="781" width="17" style="127" customWidth="1"/>
    <col min="782" max="782" width="10.85546875" style="127" customWidth="1"/>
    <col min="783" max="783" width="13.7109375" style="127" customWidth="1"/>
    <col min="784" max="784" width="14.5703125" style="127" customWidth="1"/>
    <col min="785" max="785" width="17" style="127" customWidth="1"/>
    <col min="786" max="786" width="11.85546875" style="127" customWidth="1"/>
    <col min="787" max="787" width="13.7109375" style="127" customWidth="1"/>
    <col min="788" max="1025" width="9.140625" style="127"/>
    <col min="1026" max="1026" width="3.5703125" style="127" customWidth="1"/>
    <col min="1027" max="1027" width="13.85546875" style="127" customWidth="1"/>
    <col min="1028" max="1028" width="12.28515625" style="127" bestFit="1" customWidth="1"/>
    <col min="1029" max="1029" width="10.5703125" style="127" customWidth="1"/>
    <col min="1030" max="1030" width="15.28515625" style="127" customWidth="1"/>
    <col min="1031" max="1031" width="14.5703125" style="127" customWidth="1"/>
    <col min="1032" max="1032" width="13.42578125" style="127" customWidth="1"/>
    <col min="1033" max="1033" width="15.140625" style="127" customWidth="1"/>
    <col min="1034" max="1034" width="9.28515625" style="127" customWidth="1"/>
    <col min="1035" max="1035" width="11.85546875" style="127" customWidth="1"/>
    <col min="1036" max="1036" width="14.5703125" style="127" customWidth="1"/>
    <col min="1037" max="1037" width="17" style="127" customWidth="1"/>
    <col min="1038" max="1038" width="10.85546875" style="127" customWidth="1"/>
    <col min="1039" max="1039" width="13.7109375" style="127" customWidth="1"/>
    <col min="1040" max="1040" width="14.5703125" style="127" customWidth="1"/>
    <col min="1041" max="1041" width="17" style="127" customWidth="1"/>
    <col min="1042" max="1042" width="11.85546875" style="127" customWidth="1"/>
    <col min="1043" max="1043" width="13.7109375" style="127" customWidth="1"/>
    <col min="1044" max="1281" width="9.140625" style="127"/>
    <col min="1282" max="1282" width="3.5703125" style="127" customWidth="1"/>
    <col min="1283" max="1283" width="13.85546875" style="127" customWidth="1"/>
    <col min="1284" max="1284" width="12.28515625" style="127" bestFit="1" customWidth="1"/>
    <col min="1285" max="1285" width="10.5703125" style="127" customWidth="1"/>
    <col min="1286" max="1286" width="15.28515625" style="127" customWidth="1"/>
    <col min="1287" max="1287" width="14.5703125" style="127" customWidth="1"/>
    <col min="1288" max="1288" width="13.42578125" style="127" customWidth="1"/>
    <col min="1289" max="1289" width="15.140625" style="127" customWidth="1"/>
    <col min="1290" max="1290" width="9.28515625" style="127" customWidth="1"/>
    <col min="1291" max="1291" width="11.85546875" style="127" customWidth="1"/>
    <col min="1292" max="1292" width="14.5703125" style="127" customWidth="1"/>
    <col min="1293" max="1293" width="17" style="127" customWidth="1"/>
    <col min="1294" max="1294" width="10.85546875" style="127" customWidth="1"/>
    <col min="1295" max="1295" width="13.7109375" style="127" customWidth="1"/>
    <col min="1296" max="1296" width="14.5703125" style="127" customWidth="1"/>
    <col min="1297" max="1297" width="17" style="127" customWidth="1"/>
    <col min="1298" max="1298" width="11.85546875" style="127" customWidth="1"/>
    <col min="1299" max="1299" width="13.7109375" style="127" customWidth="1"/>
    <col min="1300" max="1537" width="9.140625" style="127"/>
    <col min="1538" max="1538" width="3.5703125" style="127" customWidth="1"/>
    <col min="1539" max="1539" width="13.85546875" style="127" customWidth="1"/>
    <col min="1540" max="1540" width="12.28515625" style="127" bestFit="1" customWidth="1"/>
    <col min="1541" max="1541" width="10.5703125" style="127" customWidth="1"/>
    <col min="1542" max="1542" width="15.28515625" style="127" customWidth="1"/>
    <col min="1543" max="1543" width="14.5703125" style="127" customWidth="1"/>
    <col min="1544" max="1544" width="13.42578125" style="127" customWidth="1"/>
    <col min="1545" max="1545" width="15.140625" style="127" customWidth="1"/>
    <col min="1546" max="1546" width="9.28515625" style="127" customWidth="1"/>
    <col min="1547" max="1547" width="11.85546875" style="127" customWidth="1"/>
    <col min="1548" max="1548" width="14.5703125" style="127" customWidth="1"/>
    <col min="1549" max="1549" width="17" style="127" customWidth="1"/>
    <col min="1550" max="1550" width="10.85546875" style="127" customWidth="1"/>
    <col min="1551" max="1551" width="13.7109375" style="127" customWidth="1"/>
    <col min="1552" max="1552" width="14.5703125" style="127" customWidth="1"/>
    <col min="1553" max="1553" width="17" style="127" customWidth="1"/>
    <col min="1554" max="1554" width="11.85546875" style="127" customWidth="1"/>
    <col min="1555" max="1555" width="13.7109375" style="127" customWidth="1"/>
    <col min="1556" max="1793" width="9.140625" style="127"/>
    <col min="1794" max="1794" width="3.5703125" style="127" customWidth="1"/>
    <col min="1795" max="1795" width="13.85546875" style="127" customWidth="1"/>
    <col min="1796" max="1796" width="12.28515625" style="127" bestFit="1" customWidth="1"/>
    <col min="1797" max="1797" width="10.5703125" style="127" customWidth="1"/>
    <col min="1798" max="1798" width="15.28515625" style="127" customWidth="1"/>
    <col min="1799" max="1799" width="14.5703125" style="127" customWidth="1"/>
    <col min="1800" max="1800" width="13.42578125" style="127" customWidth="1"/>
    <col min="1801" max="1801" width="15.140625" style="127" customWidth="1"/>
    <col min="1802" max="1802" width="9.28515625" style="127" customWidth="1"/>
    <col min="1803" max="1803" width="11.85546875" style="127" customWidth="1"/>
    <col min="1804" max="1804" width="14.5703125" style="127" customWidth="1"/>
    <col min="1805" max="1805" width="17" style="127" customWidth="1"/>
    <col min="1806" max="1806" width="10.85546875" style="127" customWidth="1"/>
    <col min="1807" max="1807" width="13.7109375" style="127" customWidth="1"/>
    <col min="1808" max="1808" width="14.5703125" style="127" customWidth="1"/>
    <col min="1809" max="1809" width="17" style="127" customWidth="1"/>
    <col min="1810" max="1810" width="11.85546875" style="127" customWidth="1"/>
    <col min="1811" max="1811" width="13.7109375" style="127" customWidth="1"/>
    <col min="1812" max="2049" width="9.140625" style="127"/>
    <col min="2050" max="2050" width="3.5703125" style="127" customWidth="1"/>
    <col min="2051" max="2051" width="13.85546875" style="127" customWidth="1"/>
    <col min="2052" max="2052" width="12.28515625" style="127" bestFit="1" customWidth="1"/>
    <col min="2053" max="2053" width="10.5703125" style="127" customWidth="1"/>
    <col min="2054" max="2054" width="15.28515625" style="127" customWidth="1"/>
    <col min="2055" max="2055" width="14.5703125" style="127" customWidth="1"/>
    <col min="2056" max="2056" width="13.42578125" style="127" customWidth="1"/>
    <col min="2057" max="2057" width="15.140625" style="127" customWidth="1"/>
    <col min="2058" max="2058" width="9.28515625" style="127" customWidth="1"/>
    <col min="2059" max="2059" width="11.85546875" style="127" customWidth="1"/>
    <col min="2060" max="2060" width="14.5703125" style="127" customWidth="1"/>
    <col min="2061" max="2061" width="17" style="127" customWidth="1"/>
    <col min="2062" max="2062" width="10.85546875" style="127" customWidth="1"/>
    <col min="2063" max="2063" width="13.7109375" style="127" customWidth="1"/>
    <col min="2064" max="2064" width="14.5703125" style="127" customWidth="1"/>
    <col min="2065" max="2065" width="17" style="127" customWidth="1"/>
    <col min="2066" max="2066" width="11.85546875" style="127" customWidth="1"/>
    <col min="2067" max="2067" width="13.7109375" style="127" customWidth="1"/>
    <col min="2068" max="2305" width="9.140625" style="127"/>
    <col min="2306" max="2306" width="3.5703125" style="127" customWidth="1"/>
    <col min="2307" max="2307" width="13.85546875" style="127" customWidth="1"/>
    <col min="2308" max="2308" width="12.28515625" style="127" bestFit="1" customWidth="1"/>
    <col min="2309" max="2309" width="10.5703125" style="127" customWidth="1"/>
    <col min="2310" max="2310" width="15.28515625" style="127" customWidth="1"/>
    <col min="2311" max="2311" width="14.5703125" style="127" customWidth="1"/>
    <col min="2312" max="2312" width="13.42578125" style="127" customWidth="1"/>
    <col min="2313" max="2313" width="15.140625" style="127" customWidth="1"/>
    <col min="2314" max="2314" width="9.28515625" style="127" customWidth="1"/>
    <col min="2315" max="2315" width="11.85546875" style="127" customWidth="1"/>
    <col min="2316" max="2316" width="14.5703125" style="127" customWidth="1"/>
    <col min="2317" max="2317" width="17" style="127" customWidth="1"/>
    <col min="2318" max="2318" width="10.85546875" style="127" customWidth="1"/>
    <col min="2319" max="2319" width="13.7109375" style="127" customWidth="1"/>
    <col min="2320" max="2320" width="14.5703125" style="127" customWidth="1"/>
    <col min="2321" max="2321" width="17" style="127" customWidth="1"/>
    <col min="2322" max="2322" width="11.85546875" style="127" customWidth="1"/>
    <col min="2323" max="2323" width="13.7109375" style="127" customWidth="1"/>
    <col min="2324" max="2561" width="9.140625" style="127"/>
    <col min="2562" max="2562" width="3.5703125" style="127" customWidth="1"/>
    <col min="2563" max="2563" width="13.85546875" style="127" customWidth="1"/>
    <col min="2564" max="2564" width="12.28515625" style="127" bestFit="1" customWidth="1"/>
    <col min="2565" max="2565" width="10.5703125" style="127" customWidth="1"/>
    <col min="2566" max="2566" width="15.28515625" style="127" customWidth="1"/>
    <col min="2567" max="2567" width="14.5703125" style="127" customWidth="1"/>
    <col min="2568" max="2568" width="13.42578125" style="127" customWidth="1"/>
    <col min="2569" max="2569" width="15.140625" style="127" customWidth="1"/>
    <col min="2570" max="2570" width="9.28515625" style="127" customWidth="1"/>
    <col min="2571" max="2571" width="11.85546875" style="127" customWidth="1"/>
    <col min="2572" max="2572" width="14.5703125" style="127" customWidth="1"/>
    <col min="2573" max="2573" width="17" style="127" customWidth="1"/>
    <col min="2574" max="2574" width="10.85546875" style="127" customWidth="1"/>
    <col min="2575" max="2575" width="13.7109375" style="127" customWidth="1"/>
    <col min="2576" max="2576" width="14.5703125" style="127" customWidth="1"/>
    <col min="2577" max="2577" width="17" style="127" customWidth="1"/>
    <col min="2578" max="2578" width="11.85546875" style="127" customWidth="1"/>
    <col min="2579" max="2579" width="13.7109375" style="127" customWidth="1"/>
    <col min="2580" max="2817" width="9.140625" style="127"/>
    <col min="2818" max="2818" width="3.5703125" style="127" customWidth="1"/>
    <col min="2819" max="2819" width="13.85546875" style="127" customWidth="1"/>
    <col min="2820" max="2820" width="12.28515625" style="127" bestFit="1" customWidth="1"/>
    <col min="2821" max="2821" width="10.5703125" style="127" customWidth="1"/>
    <col min="2822" max="2822" width="15.28515625" style="127" customWidth="1"/>
    <col min="2823" max="2823" width="14.5703125" style="127" customWidth="1"/>
    <col min="2824" max="2824" width="13.42578125" style="127" customWidth="1"/>
    <col min="2825" max="2825" width="15.140625" style="127" customWidth="1"/>
    <col min="2826" max="2826" width="9.28515625" style="127" customWidth="1"/>
    <col min="2827" max="2827" width="11.85546875" style="127" customWidth="1"/>
    <col min="2828" max="2828" width="14.5703125" style="127" customWidth="1"/>
    <col min="2829" max="2829" width="17" style="127" customWidth="1"/>
    <col min="2830" max="2830" width="10.85546875" style="127" customWidth="1"/>
    <col min="2831" max="2831" width="13.7109375" style="127" customWidth="1"/>
    <col min="2832" max="2832" width="14.5703125" style="127" customWidth="1"/>
    <col min="2833" max="2833" width="17" style="127" customWidth="1"/>
    <col min="2834" max="2834" width="11.85546875" style="127" customWidth="1"/>
    <col min="2835" max="2835" width="13.7109375" style="127" customWidth="1"/>
    <col min="2836" max="3073" width="9.140625" style="127"/>
    <col min="3074" max="3074" width="3.5703125" style="127" customWidth="1"/>
    <col min="3075" max="3075" width="13.85546875" style="127" customWidth="1"/>
    <col min="3076" max="3076" width="12.28515625" style="127" bestFit="1" customWidth="1"/>
    <col min="3077" max="3077" width="10.5703125" style="127" customWidth="1"/>
    <col min="3078" max="3078" width="15.28515625" style="127" customWidth="1"/>
    <col min="3079" max="3079" width="14.5703125" style="127" customWidth="1"/>
    <col min="3080" max="3080" width="13.42578125" style="127" customWidth="1"/>
    <col min="3081" max="3081" width="15.140625" style="127" customWidth="1"/>
    <col min="3082" max="3082" width="9.28515625" style="127" customWidth="1"/>
    <col min="3083" max="3083" width="11.85546875" style="127" customWidth="1"/>
    <col min="3084" max="3084" width="14.5703125" style="127" customWidth="1"/>
    <col min="3085" max="3085" width="17" style="127" customWidth="1"/>
    <col min="3086" max="3086" width="10.85546875" style="127" customWidth="1"/>
    <col min="3087" max="3087" width="13.7109375" style="127" customWidth="1"/>
    <col min="3088" max="3088" width="14.5703125" style="127" customWidth="1"/>
    <col min="3089" max="3089" width="17" style="127" customWidth="1"/>
    <col min="3090" max="3090" width="11.85546875" style="127" customWidth="1"/>
    <col min="3091" max="3091" width="13.7109375" style="127" customWidth="1"/>
    <col min="3092" max="3329" width="9.140625" style="127"/>
    <col min="3330" max="3330" width="3.5703125" style="127" customWidth="1"/>
    <col min="3331" max="3331" width="13.85546875" style="127" customWidth="1"/>
    <col min="3332" max="3332" width="12.28515625" style="127" bestFit="1" customWidth="1"/>
    <col min="3333" max="3333" width="10.5703125" style="127" customWidth="1"/>
    <col min="3334" max="3334" width="15.28515625" style="127" customWidth="1"/>
    <col min="3335" max="3335" width="14.5703125" style="127" customWidth="1"/>
    <col min="3336" max="3336" width="13.42578125" style="127" customWidth="1"/>
    <col min="3337" max="3337" width="15.140625" style="127" customWidth="1"/>
    <col min="3338" max="3338" width="9.28515625" style="127" customWidth="1"/>
    <col min="3339" max="3339" width="11.85546875" style="127" customWidth="1"/>
    <col min="3340" max="3340" width="14.5703125" style="127" customWidth="1"/>
    <col min="3341" max="3341" width="17" style="127" customWidth="1"/>
    <col min="3342" max="3342" width="10.85546875" style="127" customWidth="1"/>
    <col min="3343" max="3343" width="13.7109375" style="127" customWidth="1"/>
    <col min="3344" max="3344" width="14.5703125" style="127" customWidth="1"/>
    <col min="3345" max="3345" width="17" style="127" customWidth="1"/>
    <col min="3346" max="3346" width="11.85546875" style="127" customWidth="1"/>
    <col min="3347" max="3347" width="13.7109375" style="127" customWidth="1"/>
    <col min="3348" max="3585" width="9.140625" style="127"/>
    <col min="3586" max="3586" width="3.5703125" style="127" customWidth="1"/>
    <col min="3587" max="3587" width="13.85546875" style="127" customWidth="1"/>
    <col min="3588" max="3588" width="12.28515625" style="127" bestFit="1" customWidth="1"/>
    <col min="3589" max="3589" width="10.5703125" style="127" customWidth="1"/>
    <col min="3590" max="3590" width="15.28515625" style="127" customWidth="1"/>
    <col min="3591" max="3591" width="14.5703125" style="127" customWidth="1"/>
    <col min="3592" max="3592" width="13.42578125" style="127" customWidth="1"/>
    <col min="3593" max="3593" width="15.140625" style="127" customWidth="1"/>
    <col min="3594" max="3594" width="9.28515625" style="127" customWidth="1"/>
    <col min="3595" max="3595" width="11.85546875" style="127" customWidth="1"/>
    <col min="3596" max="3596" width="14.5703125" style="127" customWidth="1"/>
    <col min="3597" max="3597" width="17" style="127" customWidth="1"/>
    <col min="3598" max="3598" width="10.85546875" style="127" customWidth="1"/>
    <col min="3599" max="3599" width="13.7109375" style="127" customWidth="1"/>
    <col min="3600" max="3600" width="14.5703125" style="127" customWidth="1"/>
    <col min="3601" max="3601" width="17" style="127" customWidth="1"/>
    <col min="3602" max="3602" width="11.85546875" style="127" customWidth="1"/>
    <col min="3603" max="3603" width="13.7109375" style="127" customWidth="1"/>
    <col min="3604" max="3841" width="9.140625" style="127"/>
    <col min="3842" max="3842" width="3.5703125" style="127" customWidth="1"/>
    <col min="3843" max="3843" width="13.85546875" style="127" customWidth="1"/>
    <col min="3844" max="3844" width="12.28515625" style="127" bestFit="1" customWidth="1"/>
    <col min="3845" max="3845" width="10.5703125" style="127" customWidth="1"/>
    <col min="3846" max="3846" width="15.28515625" style="127" customWidth="1"/>
    <col min="3847" max="3847" width="14.5703125" style="127" customWidth="1"/>
    <col min="3848" max="3848" width="13.42578125" style="127" customWidth="1"/>
    <col min="3849" max="3849" width="15.140625" style="127" customWidth="1"/>
    <col min="3850" max="3850" width="9.28515625" style="127" customWidth="1"/>
    <col min="3851" max="3851" width="11.85546875" style="127" customWidth="1"/>
    <col min="3852" max="3852" width="14.5703125" style="127" customWidth="1"/>
    <col min="3853" max="3853" width="17" style="127" customWidth="1"/>
    <col min="3854" max="3854" width="10.85546875" style="127" customWidth="1"/>
    <col min="3855" max="3855" width="13.7109375" style="127" customWidth="1"/>
    <col min="3856" max="3856" width="14.5703125" style="127" customWidth="1"/>
    <col min="3857" max="3857" width="17" style="127" customWidth="1"/>
    <col min="3858" max="3858" width="11.85546875" style="127" customWidth="1"/>
    <col min="3859" max="3859" width="13.7109375" style="127" customWidth="1"/>
    <col min="3860" max="4097" width="9.140625" style="127"/>
    <col min="4098" max="4098" width="3.5703125" style="127" customWidth="1"/>
    <col min="4099" max="4099" width="13.85546875" style="127" customWidth="1"/>
    <col min="4100" max="4100" width="12.28515625" style="127" bestFit="1" customWidth="1"/>
    <col min="4101" max="4101" width="10.5703125" style="127" customWidth="1"/>
    <col min="4102" max="4102" width="15.28515625" style="127" customWidth="1"/>
    <col min="4103" max="4103" width="14.5703125" style="127" customWidth="1"/>
    <col min="4104" max="4104" width="13.42578125" style="127" customWidth="1"/>
    <col min="4105" max="4105" width="15.140625" style="127" customWidth="1"/>
    <col min="4106" max="4106" width="9.28515625" style="127" customWidth="1"/>
    <col min="4107" max="4107" width="11.85546875" style="127" customWidth="1"/>
    <col min="4108" max="4108" width="14.5703125" style="127" customWidth="1"/>
    <col min="4109" max="4109" width="17" style="127" customWidth="1"/>
    <col min="4110" max="4110" width="10.85546875" style="127" customWidth="1"/>
    <col min="4111" max="4111" width="13.7109375" style="127" customWidth="1"/>
    <col min="4112" max="4112" width="14.5703125" style="127" customWidth="1"/>
    <col min="4113" max="4113" width="17" style="127" customWidth="1"/>
    <col min="4114" max="4114" width="11.85546875" style="127" customWidth="1"/>
    <col min="4115" max="4115" width="13.7109375" style="127" customWidth="1"/>
    <col min="4116" max="4353" width="9.140625" style="127"/>
    <col min="4354" max="4354" width="3.5703125" style="127" customWidth="1"/>
    <col min="4355" max="4355" width="13.85546875" style="127" customWidth="1"/>
    <col min="4356" max="4356" width="12.28515625" style="127" bestFit="1" customWidth="1"/>
    <col min="4357" max="4357" width="10.5703125" style="127" customWidth="1"/>
    <col min="4358" max="4358" width="15.28515625" style="127" customWidth="1"/>
    <col min="4359" max="4359" width="14.5703125" style="127" customWidth="1"/>
    <col min="4360" max="4360" width="13.42578125" style="127" customWidth="1"/>
    <col min="4361" max="4361" width="15.140625" style="127" customWidth="1"/>
    <col min="4362" max="4362" width="9.28515625" style="127" customWidth="1"/>
    <col min="4363" max="4363" width="11.85546875" style="127" customWidth="1"/>
    <col min="4364" max="4364" width="14.5703125" style="127" customWidth="1"/>
    <col min="4365" max="4365" width="17" style="127" customWidth="1"/>
    <col min="4366" max="4366" width="10.85546875" style="127" customWidth="1"/>
    <col min="4367" max="4367" width="13.7109375" style="127" customWidth="1"/>
    <col min="4368" max="4368" width="14.5703125" style="127" customWidth="1"/>
    <col min="4369" max="4369" width="17" style="127" customWidth="1"/>
    <col min="4370" max="4370" width="11.85546875" style="127" customWidth="1"/>
    <col min="4371" max="4371" width="13.7109375" style="127" customWidth="1"/>
    <col min="4372" max="4609" width="9.140625" style="127"/>
    <col min="4610" max="4610" width="3.5703125" style="127" customWidth="1"/>
    <col min="4611" max="4611" width="13.85546875" style="127" customWidth="1"/>
    <col min="4612" max="4612" width="12.28515625" style="127" bestFit="1" customWidth="1"/>
    <col min="4613" max="4613" width="10.5703125" style="127" customWidth="1"/>
    <col min="4614" max="4614" width="15.28515625" style="127" customWidth="1"/>
    <col min="4615" max="4615" width="14.5703125" style="127" customWidth="1"/>
    <col min="4616" max="4616" width="13.42578125" style="127" customWidth="1"/>
    <col min="4617" max="4617" width="15.140625" style="127" customWidth="1"/>
    <col min="4618" max="4618" width="9.28515625" style="127" customWidth="1"/>
    <col min="4619" max="4619" width="11.85546875" style="127" customWidth="1"/>
    <col min="4620" max="4620" width="14.5703125" style="127" customWidth="1"/>
    <col min="4621" max="4621" width="17" style="127" customWidth="1"/>
    <col min="4622" max="4622" width="10.85546875" style="127" customWidth="1"/>
    <col min="4623" max="4623" width="13.7109375" style="127" customWidth="1"/>
    <col min="4624" max="4624" width="14.5703125" style="127" customWidth="1"/>
    <col min="4625" max="4625" width="17" style="127" customWidth="1"/>
    <col min="4626" max="4626" width="11.85546875" style="127" customWidth="1"/>
    <col min="4627" max="4627" width="13.7109375" style="127" customWidth="1"/>
    <col min="4628" max="4865" width="9.140625" style="127"/>
    <col min="4866" max="4866" width="3.5703125" style="127" customWidth="1"/>
    <col min="4867" max="4867" width="13.85546875" style="127" customWidth="1"/>
    <col min="4868" max="4868" width="12.28515625" style="127" bestFit="1" customWidth="1"/>
    <col min="4869" max="4869" width="10.5703125" style="127" customWidth="1"/>
    <col min="4870" max="4870" width="15.28515625" style="127" customWidth="1"/>
    <col min="4871" max="4871" width="14.5703125" style="127" customWidth="1"/>
    <col min="4872" max="4872" width="13.42578125" style="127" customWidth="1"/>
    <col min="4873" max="4873" width="15.140625" style="127" customWidth="1"/>
    <col min="4874" max="4874" width="9.28515625" style="127" customWidth="1"/>
    <col min="4875" max="4875" width="11.85546875" style="127" customWidth="1"/>
    <col min="4876" max="4876" width="14.5703125" style="127" customWidth="1"/>
    <col min="4877" max="4877" width="17" style="127" customWidth="1"/>
    <col min="4878" max="4878" width="10.85546875" style="127" customWidth="1"/>
    <col min="4879" max="4879" width="13.7109375" style="127" customWidth="1"/>
    <col min="4880" max="4880" width="14.5703125" style="127" customWidth="1"/>
    <col min="4881" max="4881" width="17" style="127" customWidth="1"/>
    <col min="4882" max="4882" width="11.85546875" style="127" customWidth="1"/>
    <col min="4883" max="4883" width="13.7109375" style="127" customWidth="1"/>
    <col min="4884" max="5121" width="9.140625" style="127"/>
    <col min="5122" max="5122" width="3.5703125" style="127" customWidth="1"/>
    <col min="5123" max="5123" width="13.85546875" style="127" customWidth="1"/>
    <col min="5124" max="5124" width="12.28515625" style="127" bestFit="1" customWidth="1"/>
    <col min="5125" max="5125" width="10.5703125" style="127" customWidth="1"/>
    <col min="5126" max="5126" width="15.28515625" style="127" customWidth="1"/>
    <col min="5127" max="5127" width="14.5703125" style="127" customWidth="1"/>
    <col min="5128" max="5128" width="13.42578125" style="127" customWidth="1"/>
    <col min="5129" max="5129" width="15.140625" style="127" customWidth="1"/>
    <col min="5130" max="5130" width="9.28515625" style="127" customWidth="1"/>
    <col min="5131" max="5131" width="11.85546875" style="127" customWidth="1"/>
    <col min="5132" max="5132" width="14.5703125" style="127" customWidth="1"/>
    <col min="5133" max="5133" width="17" style="127" customWidth="1"/>
    <col min="5134" max="5134" width="10.85546875" style="127" customWidth="1"/>
    <col min="5135" max="5135" width="13.7109375" style="127" customWidth="1"/>
    <col min="5136" max="5136" width="14.5703125" style="127" customWidth="1"/>
    <col min="5137" max="5137" width="17" style="127" customWidth="1"/>
    <col min="5138" max="5138" width="11.85546875" style="127" customWidth="1"/>
    <col min="5139" max="5139" width="13.7109375" style="127" customWidth="1"/>
    <col min="5140" max="5377" width="9.140625" style="127"/>
    <col min="5378" max="5378" width="3.5703125" style="127" customWidth="1"/>
    <col min="5379" max="5379" width="13.85546875" style="127" customWidth="1"/>
    <col min="5380" max="5380" width="12.28515625" style="127" bestFit="1" customWidth="1"/>
    <col min="5381" max="5381" width="10.5703125" style="127" customWidth="1"/>
    <col min="5382" max="5382" width="15.28515625" style="127" customWidth="1"/>
    <col min="5383" max="5383" width="14.5703125" style="127" customWidth="1"/>
    <col min="5384" max="5384" width="13.42578125" style="127" customWidth="1"/>
    <col min="5385" max="5385" width="15.140625" style="127" customWidth="1"/>
    <col min="5386" max="5386" width="9.28515625" style="127" customWidth="1"/>
    <col min="5387" max="5387" width="11.85546875" style="127" customWidth="1"/>
    <col min="5388" max="5388" width="14.5703125" style="127" customWidth="1"/>
    <col min="5389" max="5389" width="17" style="127" customWidth="1"/>
    <col min="5390" max="5390" width="10.85546875" style="127" customWidth="1"/>
    <col min="5391" max="5391" width="13.7109375" style="127" customWidth="1"/>
    <col min="5392" max="5392" width="14.5703125" style="127" customWidth="1"/>
    <col min="5393" max="5393" width="17" style="127" customWidth="1"/>
    <col min="5394" max="5394" width="11.85546875" style="127" customWidth="1"/>
    <col min="5395" max="5395" width="13.7109375" style="127" customWidth="1"/>
    <col min="5396" max="5633" width="9.140625" style="127"/>
    <col min="5634" max="5634" width="3.5703125" style="127" customWidth="1"/>
    <col min="5635" max="5635" width="13.85546875" style="127" customWidth="1"/>
    <col min="5636" max="5636" width="12.28515625" style="127" bestFit="1" customWidth="1"/>
    <col min="5637" max="5637" width="10.5703125" style="127" customWidth="1"/>
    <col min="5638" max="5638" width="15.28515625" style="127" customWidth="1"/>
    <col min="5639" max="5639" width="14.5703125" style="127" customWidth="1"/>
    <col min="5640" max="5640" width="13.42578125" style="127" customWidth="1"/>
    <col min="5641" max="5641" width="15.140625" style="127" customWidth="1"/>
    <col min="5642" max="5642" width="9.28515625" style="127" customWidth="1"/>
    <col min="5643" max="5643" width="11.85546875" style="127" customWidth="1"/>
    <col min="5644" max="5644" width="14.5703125" style="127" customWidth="1"/>
    <col min="5645" max="5645" width="17" style="127" customWidth="1"/>
    <col min="5646" max="5646" width="10.85546875" style="127" customWidth="1"/>
    <col min="5647" max="5647" width="13.7109375" style="127" customWidth="1"/>
    <col min="5648" max="5648" width="14.5703125" style="127" customWidth="1"/>
    <col min="5649" max="5649" width="17" style="127" customWidth="1"/>
    <col min="5650" max="5650" width="11.85546875" style="127" customWidth="1"/>
    <col min="5651" max="5651" width="13.7109375" style="127" customWidth="1"/>
    <col min="5652" max="5889" width="9.140625" style="127"/>
    <col min="5890" max="5890" width="3.5703125" style="127" customWidth="1"/>
    <col min="5891" max="5891" width="13.85546875" style="127" customWidth="1"/>
    <col min="5892" max="5892" width="12.28515625" style="127" bestFit="1" customWidth="1"/>
    <col min="5893" max="5893" width="10.5703125" style="127" customWidth="1"/>
    <col min="5894" max="5894" width="15.28515625" style="127" customWidth="1"/>
    <col min="5895" max="5895" width="14.5703125" style="127" customWidth="1"/>
    <col min="5896" max="5896" width="13.42578125" style="127" customWidth="1"/>
    <col min="5897" max="5897" width="15.140625" style="127" customWidth="1"/>
    <col min="5898" max="5898" width="9.28515625" style="127" customWidth="1"/>
    <col min="5899" max="5899" width="11.85546875" style="127" customWidth="1"/>
    <col min="5900" max="5900" width="14.5703125" style="127" customWidth="1"/>
    <col min="5901" max="5901" width="17" style="127" customWidth="1"/>
    <col min="5902" max="5902" width="10.85546875" style="127" customWidth="1"/>
    <col min="5903" max="5903" width="13.7109375" style="127" customWidth="1"/>
    <col min="5904" max="5904" width="14.5703125" style="127" customWidth="1"/>
    <col min="5905" max="5905" width="17" style="127" customWidth="1"/>
    <col min="5906" max="5906" width="11.85546875" style="127" customWidth="1"/>
    <col min="5907" max="5907" width="13.7109375" style="127" customWidth="1"/>
    <col min="5908" max="6145" width="9.140625" style="127"/>
    <col min="6146" max="6146" width="3.5703125" style="127" customWidth="1"/>
    <col min="6147" max="6147" width="13.85546875" style="127" customWidth="1"/>
    <col min="6148" max="6148" width="12.28515625" style="127" bestFit="1" customWidth="1"/>
    <col min="6149" max="6149" width="10.5703125" style="127" customWidth="1"/>
    <col min="6150" max="6150" width="15.28515625" style="127" customWidth="1"/>
    <col min="6151" max="6151" width="14.5703125" style="127" customWidth="1"/>
    <col min="6152" max="6152" width="13.42578125" style="127" customWidth="1"/>
    <col min="6153" max="6153" width="15.140625" style="127" customWidth="1"/>
    <col min="6154" max="6154" width="9.28515625" style="127" customWidth="1"/>
    <col min="6155" max="6155" width="11.85546875" style="127" customWidth="1"/>
    <col min="6156" max="6156" width="14.5703125" style="127" customWidth="1"/>
    <col min="6157" max="6157" width="17" style="127" customWidth="1"/>
    <col min="6158" max="6158" width="10.85546875" style="127" customWidth="1"/>
    <col min="6159" max="6159" width="13.7109375" style="127" customWidth="1"/>
    <col min="6160" max="6160" width="14.5703125" style="127" customWidth="1"/>
    <col min="6161" max="6161" width="17" style="127" customWidth="1"/>
    <col min="6162" max="6162" width="11.85546875" style="127" customWidth="1"/>
    <col min="6163" max="6163" width="13.7109375" style="127" customWidth="1"/>
    <col min="6164" max="6401" width="9.140625" style="127"/>
    <col min="6402" max="6402" width="3.5703125" style="127" customWidth="1"/>
    <col min="6403" max="6403" width="13.85546875" style="127" customWidth="1"/>
    <col min="6404" max="6404" width="12.28515625" style="127" bestFit="1" customWidth="1"/>
    <col min="6405" max="6405" width="10.5703125" style="127" customWidth="1"/>
    <col min="6406" max="6406" width="15.28515625" style="127" customWidth="1"/>
    <col min="6407" max="6407" width="14.5703125" style="127" customWidth="1"/>
    <col min="6408" max="6408" width="13.42578125" style="127" customWidth="1"/>
    <col min="6409" max="6409" width="15.140625" style="127" customWidth="1"/>
    <col min="6410" max="6410" width="9.28515625" style="127" customWidth="1"/>
    <col min="6411" max="6411" width="11.85546875" style="127" customWidth="1"/>
    <col min="6412" max="6412" width="14.5703125" style="127" customWidth="1"/>
    <col min="6413" max="6413" width="17" style="127" customWidth="1"/>
    <col min="6414" max="6414" width="10.85546875" style="127" customWidth="1"/>
    <col min="6415" max="6415" width="13.7109375" style="127" customWidth="1"/>
    <col min="6416" max="6416" width="14.5703125" style="127" customWidth="1"/>
    <col min="6417" max="6417" width="17" style="127" customWidth="1"/>
    <col min="6418" max="6418" width="11.85546875" style="127" customWidth="1"/>
    <col min="6419" max="6419" width="13.7109375" style="127" customWidth="1"/>
    <col min="6420" max="6657" width="9.140625" style="127"/>
    <col min="6658" max="6658" width="3.5703125" style="127" customWidth="1"/>
    <col min="6659" max="6659" width="13.85546875" style="127" customWidth="1"/>
    <col min="6660" max="6660" width="12.28515625" style="127" bestFit="1" customWidth="1"/>
    <col min="6661" max="6661" width="10.5703125" style="127" customWidth="1"/>
    <col min="6662" max="6662" width="15.28515625" style="127" customWidth="1"/>
    <col min="6663" max="6663" width="14.5703125" style="127" customWidth="1"/>
    <col min="6664" max="6664" width="13.42578125" style="127" customWidth="1"/>
    <col min="6665" max="6665" width="15.140625" style="127" customWidth="1"/>
    <col min="6666" max="6666" width="9.28515625" style="127" customWidth="1"/>
    <col min="6667" max="6667" width="11.85546875" style="127" customWidth="1"/>
    <col min="6668" max="6668" width="14.5703125" style="127" customWidth="1"/>
    <col min="6669" max="6669" width="17" style="127" customWidth="1"/>
    <col min="6670" max="6670" width="10.85546875" style="127" customWidth="1"/>
    <col min="6671" max="6671" width="13.7109375" style="127" customWidth="1"/>
    <col min="6672" max="6672" width="14.5703125" style="127" customWidth="1"/>
    <col min="6673" max="6673" width="17" style="127" customWidth="1"/>
    <col min="6674" max="6674" width="11.85546875" style="127" customWidth="1"/>
    <col min="6675" max="6675" width="13.7109375" style="127" customWidth="1"/>
    <col min="6676" max="6913" width="9.140625" style="127"/>
    <col min="6914" max="6914" width="3.5703125" style="127" customWidth="1"/>
    <col min="6915" max="6915" width="13.85546875" style="127" customWidth="1"/>
    <col min="6916" max="6916" width="12.28515625" style="127" bestFit="1" customWidth="1"/>
    <col min="6917" max="6917" width="10.5703125" style="127" customWidth="1"/>
    <col min="6918" max="6918" width="15.28515625" style="127" customWidth="1"/>
    <col min="6919" max="6919" width="14.5703125" style="127" customWidth="1"/>
    <col min="6920" max="6920" width="13.42578125" style="127" customWidth="1"/>
    <col min="6921" max="6921" width="15.140625" style="127" customWidth="1"/>
    <col min="6922" max="6922" width="9.28515625" style="127" customWidth="1"/>
    <col min="6923" max="6923" width="11.85546875" style="127" customWidth="1"/>
    <col min="6924" max="6924" width="14.5703125" style="127" customWidth="1"/>
    <col min="6925" max="6925" width="17" style="127" customWidth="1"/>
    <col min="6926" max="6926" width="10.85546875" style="127" customWidth="1"/>
    <col min="6927" max="6927" width="13.7109375" style="127" customWidth="1"/>
    <col min="6928" max="6928" width="14.5703125" style="127" customWidth="1"/>
    <col min="6929" max="6929" width="17" style="127" customWidth="1"/>
    <col min="6930" max="6930" width="11.85546875" style="127" customWidth="1"/>
    <col min="6931" max="6931" width="13.7109375" style="127" customWidth="1"/>
    <col min="6932" max="7169" width="9.140625" style="127"/>
    <col min="7170" max="7170" width="3.5703125" style="127" customWidth="1"/>
    <col min="7171" max="7171" width="13.85546875" style="127" customWidth="1"/>
    <col min="7172" max="7172" width="12.28515625" style="127" bestFit="1" customWidth="1"/>
    <col min="7173" max="7173" width="10.5703125" style="127" customWidth="1"/>
    <col min="7174" max="7174" width="15.28515625" style="127" customWidth="1"/>
    <col min="7175" max="7175" width="14.5703125" style="127" customWidth="1"/>
    <col min="7176" max="7176" width="13.42578125" style="127" customWidth="1"/>
    <col min="7177" max="7177" width="15.140625" style="127" customWidth="1"/>
    <col min="7178" max="7178" width="9.28515625" style="127" customWidth="1"/>
    <col min="7179" max="7179" width="11.85546875" style="127" customWidth="1"/>
    <col min="7180" max="7180" width="14.5703125" style="127" customWidth="1"/>
    <col min="7181" max="7181" width="17" style="127" customWidth="1"/>
    <col min="7182" max="7182" width="10.85546875" style="127" customWidth="1"/>
    <col min="7183" max="7183" width="13.7109375" style="127" customWidth="1"/>
    <col min="7184" max="7184" width="14.5703125" style="127" customWidth="1"/>
    <col min="7185" max="7185" width="17" style="127" customWidth="1"/>
    <col min="7186" max="7186" width="11.85546875" style="127" customWidth="1"/>
    <col min="7187" max="7187" width="13.7109375" style="127" customWidth="1"/>
    <col min="7188" max="7425" width="9.140625" style="127"/>
    <col min="7426" max="7426" width="3.5703125" style="127" customWidth="1"/>
    <col min="7427" max="7427" width="13.85546875" style="127" customWidth="1"/>
    <col min="7428" max="7428" width="12.28515625" style="127" bestFit="1" customWidth="1"/>
    <col min="7429" max="7429" width="10.5703125" style="127" customWidth="1"/>
    <col min="7430" max="7430" width="15.28515625" style="127" customWidth="1"/>
    <col min="7431" max="7431" width="14.5703125" style="127" customWidth="1"/>
    <col min="7432" max="7432" width="13.42578125" style="127" customWidth="1"/>
    <col min="7433" max="7433" width="15.140625" style="127" customWidth="1"/>
    <col min="7434" max="7434" width="9.28515625" style="127" customWidth="1"/>
    <col min="7435" max="7435" width="11.85546875" style="127" customWidth="1"/>
    <col min="7436" max="7436" width="14.5703125" style="127" customWidth="1"/>
    <col min="7437" max="7437" width="17" style="127" customWidth="1"/>
    <col min="7438" max="7438" width="10.85546875" style="127" customWidth="1"/>
    <col min="7439" max="7439" width="13.7109375" style="127" customWidth="1"/>
    <col min="7440" max="7440" width="14.5703125" style="127" customWidth="1"/>
    <col min="7441" max="7441" width="17" style="127" customWidth="1"/>
    <col min="7442" max="7442" width="11.85546875" style="127" customWidth="1"/>
    <col min="7443" max="7443" width="13.7109375" style="127" customWidth="1"/>
    <col min="7444" max="7681" width="9.140625" style="127"/>
    <col min="7682" max="7682" width="3.5703125" style="127" customWidth="1"/>
    <col min="7683" max="7683" width="13.85546875" style="127" customWidth="1"/>
    <col min="7684" max="7684" width="12.28515625" style="127" bestFit="1" customWidth="1"/>
    <col min="7685" max="7685" width="10.5703125" style="127" customWidth="1"/>
    <col min="7686" max="7686" width="15.28515625" style="127" customWidth="1"/>
    <col min="7687" max="7687" width="14.5703125" style="127" customWidth="1"/>
    <col min="7688" max="7688" width="13.42578125" style="127" customWidth="1"/>
    <col min="7689" max="7689" width="15.140625" style="127" customWidth="1"/>
    <col min="7690" max="7690" width="9.28515625" style="127" customWidth="1"/>
    <col min="7691" max="7691" width="11.85546875" style="127" customWidth="1"/>
    <col min="7692" max="7692" width="14.5703125" style="127" customWidth="1"/>
    <col min="7693" max="7693" width="17" style="127" customWidth="1"/>
    <col min="7694" max="7694" width="10.85546875" style="127" customWidth="1"/>
    <col min="7695" max="7695" width="13.7109375" style="127" customWidth="1"/>
    <col min="7696" max="7696" width="14.5703125" style="127" customWidth="1"/>
    <col min="7697" max="7697" width="17" style="127" customWidth="1"/>
    <col min="7698" max="7698" width="11.85546875" style="127" customWidth="1"/>
    <col min="7699" max="7699" width="13.7109375" style="127" customWidth="1"/>
    <col min="7700" max="7937" width="9.140625" style="127"/>
    <col min="7938" max="7938" width="3.5703125" style="127" customWidth="1"/>
    <col min="7939" max="7939" width="13.85546875" style="127" customWidth="1"/>
    <col min="7940" max="7940" width="12.28515625" style="127" bestFit="1" customWidth="1"/>
    <col min="7941" max="7941" width="10.5703125" style="127" customWidth="1"/>
    <col min="7942" max="7942" width="15.28515625" style="127" customWidth="1"/>
    <col min="7943" max="7943" width="14.5703125" style="127" customWidth="1"/>
    <col min="7944" max="7944" width="13.42578125" style="127" customWidth="1"/>
    <col min="7945" max="7945" width="15.140625" style="127" customWidth="1"/>
    <col min="7946" max="7946" width="9.28515625" style="127" customWidth="1"/>
    <col min="7947" max="7947" width="11.85546875" style="127" customWidth="1"/>
    <col min="7948" max="7948" width="14.5703125" style="127" customWidth="1"/>
    <col min="7949" max="7949" width="17" style="127" customWidth="1"/>
    <col min="7950" max="7950" width="10.85546875" style="127" customWidth="1"/>
    <col min="7951" max="7951" width="13.7109375" style="127" customWidth="1"/>
    <col min="7952" max="7952" width="14.5703125" style="127" customWidth="1"/>
    <col min="7953" max="7953" width="17" style="127" customWidth="1"/>
    <col min="7954" max="7954" width="11.85546875" style="127" customWidth="1"/>
    <col min="7955" max="7955" width="13.7109375" style="127" customWidth="1"/>
    <col min="7956" max="8193" width="9.140625" style="127"/>
    <col min="8194" max="8194" width="3.5703125" style="127" customWidth="1"/>
    <col min="8195" max="8195" width="13.85546875" style="127" customWidth="1"/>
    <col min="8196" max="8196" width="12.28515625" style="127" bestFit="1" customWidth="1"/>
    <col min="8197" max="8197" width="10.5703125" style="127" customWidth="1"/>
    <col min="8198" max="8198" width="15.28515625" style="127" customWidth="1"/>
    <col min="8199" max="8199" width="14.5703125" style="127" customWidth="1"/>
    <col min="8200" max="8200" width="13.42578125" style="127" customWidth="1"/>
    <col min="8201" max="8201" width="15.140625" style="127" customWidth="1"/>
    <col min="8202" max="8202" width="9.28515625" style="127" customWidth="1"/>
    <col min="8203" max="8203" width="11.85546875" style="127" customWidth="1"/>
    <col min="8204" max="8204" width="14.5703125" style="127" customWidth="1"/>
    <col min="8205" max="8205" width="17" style="127" customWidth="1"/>
    <col min="8206" max="8206" width="10.85546875" style="127" customWidth="1"/>
    <col min="8207" max="8207" width="13.7109375" style="127" customWidth="1"/>
    <col min="8208" max="8208" width="14.5703125" style="127" customWidth="1"/>
    <col min="8209" max="8209" width="17" style="127" customWidth="1"/>
    <col min="8210" max="8210" width="11.85546875" style="127" customWidth="1"/>
    <col min="8211" max="8211" width="13.7109375" style="127" customWidth="1"/>
    <col min="8212" max="8449" width="9.140625" style="127"/>
    <col min="8450" max="8450" width="3.5703125" style="127" customWidth="1"/>
    <col min="8451" max="8451" width="13.85546875" style="127" customWidth="1"/>
    <col min="8452" max="8452" width="12.28515625" style="127" bestFit="1" customWidth="1"/>
    <col min="8453" max="8453" width="10.5703125" style="127" customWidth="1"/>
    <col min="8454" max="8454" width="15.28515625" style="127" customWidth="1"/>
    <col min="8455" max="8455" width="14.5703125" style="127" customWidth="1"/>
    <col min="8456" max="8456" width="13.42578125" style="127" customWidth="1"/>
    <col min="8457" max="8457" width="15.140625" style="127" customWidth="1"/>
    <col min="8458" max="8458" width="9.28515625" style="127" customWidth="1"/>
    <col min="8459" max="8459" width="11.85546875" style="127" customWidth="1"/>
    <col min="8460" max="8460" width="14.5703125" style="127" customWidth="1"/>
    <col min="8461" max="8461" width="17" style="127" customWidth="1"/>
    <col min="8462" max="8462" width="10.85546875" style="127" customWidth="1"/>
    <col min="8463" max="8463" width="13.7109375" style="127" customWidth="1"/>
    <col min="8464" max="8464" width="14.5703125" style="127" customWidth="1"/>
    <col min="8465" max="8465" width="17" style="127" customWidth="1"/>
    <col min="8466" max="8466" width="11.85546875" style="127" customWidth="1"/>
    <col min="8467" max="8467" width="13.7109375" style="127" customWidth="1"/>
    <col min="8468" max="8705" width="9.140625" style="127"/>
    <col min="8706" max="8706" width="3.5703125" style="127" customWidth="1"/>
    <col min="8707" max="8707" width="13.85546875" style="127" customWidth="1"/>
    <col min="8708" max="8708" width="12.28515625" style="127" bestFit="1" customWidth="1"/>
    <col min="8709" max="8709" width="10.5703125" style="127" customWidth="1"/>
    <col min="8710" max="8710" width="15.28515625" style="127" customWidth="1"/>
    <col min="8711" max="8711" width="14.5703125" style="127" customWidth="1"/>
    <col min="8712" max="8712" width="13.42578125" style="127" customWidth="1"/>
    <col min="8713" max="8713" width="15.140625" style="127" customWidth="1"/>
    <col min="8714" max="8714" width="9.28515625" style="127" customWidth="1"/>
    <col min="8715" max="8715" width="11.85546875" style="127" customWidth="1"/>
    <col min="8716" max="8716" width="14.5703125" style="127" customWidth="1"/>
    <col min="8717" max="8717" width="17" style="127" customWidth="1"/>
    <col min="8718" max="8718" width="10.85546875" style="127" customWidth="1"/>
    <col min="8719" max="8719" width="13.7109375" style="127" customWidth="1"/>
    <col min="8720" max="8720" width="14.5703125" style="127" customWidth="1"/>
    <col min="8721" max="8721" width="17" style="127" customWidth="1"/>
    <col min="8722" max="8722" width="11.85546875" style="127" customWidth="1"/>
    <col min="8723" max="8723" width="13.7109375" style="127" customWidth="1"/>
    <col min="8724" max="8961" width="9.140625" style="127"/>
    <col min="8962" max="8962" width="3.5703125" style="127" customWidth="1"/>
    <col min="8963" max="8963" width="13.85546875" style="127" customWidth="1"/>
    <col min="8964" max="8964" width="12.28515625" style="127" bestFit="1" customWidth="1"/>
    <col min="8965" max="8965" width="10.5703125" style="127" customWidth="1"/>
    <col min="8966" max="8966" width="15.28515625" style="127" customWidth="1"/>
    <col min="8967" max="8967" width="14.5703125" style="127" customWidth="1"/>
    <col min="8968" max="8968" width="13.42578125" style="127" customWidth="1"/>
    <col min="8969" max="8969" width="15.140625" style="127" customWidth="1"/>
    <col min="8970" max="8970" width="9.28515625" style="127" customWidth="1"/>
    <col min="8971" max="8971" width="11.85546875" style="127" customWidth="1"/>
    <col min="8972" max="8972" width="14.5703125" style="127" customWidth="1"/>
    <col min="8973" max="8973" width="17" style="127" customWidth="1"/>
    <col min="8974" max="8974" width="10.85546875" style="127" customWidth="1"/>
    <col min="8975" max="8975" width="13.7109375" style="127" customWidth="1"/>
    <col min="8976" max="8976" width="14.5703125" style="127" customWidth="1"/>
    <col min="8977" max="8977" width="17" style="127" customWidth="1"/>
    <col min="8978" max="8978" width="11.85546875" style="127" customWidth="1"/>
    <col min="8979" max="8979" width="13.7109375" style="127" customWidth="1"/>
    <col min="8980" max="9217" width="9.140625" style="127"/>
    <col min="9218" max="9218" width="3.5703125" style="127" customWidth="1"/>
    <col min="9219" max="9219" width="13.85546875" style="127" customWidth="1"/>
    <col min="9220" max="9220" width="12.28515625" style="127" bestFit="1" customWidth="1"/>
    <col min="9221" max="9221" width="10.5703125" style="127" customWidth="1"/>
    <col min="9222" max="9222" width="15.28515625" style="127" customWidth="1"/>
    <col min="9223" max="9223" width="14.5703125" style="127" customWidth="1"/>
    <col min="9224" max="9224" width="13.42578125" style="127" customWidth="1"/>
    <col min="9225" max="9225" width="15.140625" style="127" customWidth="1"/>
    <col min="9226" max="9226" width="9.28515625" style="127" customWidth="1"/>
    <col min="9227" max="9227" width="11.85546875" style="127" customWidth="1"/>
    <col min="9228" max="9228" width="14.5703125" style="127" customWidth="1"/>
    <col min="9229" max="9229" width="17" style="127" customWidth="1"/>
    <col min="9230" max="9230" width="10.85546875" style="127" customWidth="1"/>
    <col min="9231" max="9231" width="13.7109375" style="127" customWidth="1"/>
    <col min="9232" max="9232" width="14.5703125" style="127" customWidth="1"/>
    <col min="9233" max="9233" width="17" style="127" customWidth="1"/>
    <col min="9234" max="9234" width="11.85546875" style="127" customWidth="1"/>
    <col min="9235" max="9235" width="13.7109375" style="127" customWidth="1"/>
    <col min="9236" max="9473" width="9.140625" style="127"/>
    <col min="9474" max="9474" width="3.5703125" style="127" customWidth="1"/>
    <col min="9475" max="9475" width="13.85546875" style="127" customWidth="1"/>
    <col min="9476" max="9476" width="12.28515625" style="127" bestFit="1" customWidth="1"/>
    <col min="9477" max="9477" width="10.5703125" style="127" customWidth="1"/>
    <col min="9478" max="9478" width="15.28515625" style="127" customWidth="1"/>
    <col min="9479" max="9479" width="14.5703125" style="127" customWidth="1"/>
    <col min="9480" max="9480" width="13.42578125" style="127" customWidth="1"/>
    <col min="9481" max="9481" width="15.140625" style="127" customWidth="1"/>
    <col min="9482" max="9482" width="9.28515625" style="127" customWidth="1"/>
    <col min="9483" max="9483" width="11.85546875" style="127" customWidth="1"/>
    <col min="9484" max="9484" width="14.5703125" style="127" customWidth="1"/>
    <col min="9485" max="9485" width="17" style="127" customWidth="1"/>
    <col min="9486" max="9486" width="10.85546875" style="127" customWidth="1"/>
    <col min="9487" max="9487" width="13.7109375" style="127" customWidth="1"/>
    <col min="9488" max="9488" width="14.5703125" style="127" customWidth="1"/>
    <col min="9489" max="9489" width="17" style="127" customWidth="1"/>
    <col min="9490" max="9490" width="11.85546875" style="127" customWidth="1"/>
    <col min="9491" max="9491" width="13.7109375" style="127" customWidth="1"/>
    <col min="9492" max="9729" width="9.140625" style="127"/>
    <col min="9730" max="9730" width="3.5703125" style="127" customWidth="1"/>
    <col min="9731" max="9731" width="13.85546875" style="127" customWidth="1"/>
    <col min="9732" max="9732" width="12.28515625" style="127" bestFit="1" customWidth="1"/>
    <col min="9733" max="9733" width="10.5703125" style="127" customWidth="1"/>
    <col min="9734" max="9734" width="15.28515625" style="127" customWidth="1"/>
    <col min="9735" max="9735" width="14.5703125" style="127" customWidth="1"/>
    <col min="9736" max="9736" width="13.42578125" style="127" customWidth="1"/>
    <col min="9737" max="9737" width="15.140625" style="127" customWidth="1"/>
    <col min="9738" max="9738" width="9.28515625" style="127" customWidth="1"/>
    <col min="9739" max="9739" width="11.85546875" style="127" customWidth="1"/>
    <col min="9740" max="9740" width="14.5703125" style="127" customWidth="1"/>
    <col min="9741" max="9741" width="17" style="127" customWidth="1"/>
    <col min="9742" max="9742" width="10.85546875" style="127" customWidth="1"/>
    <col min="9743" max="9743" width="13.7109375" style="127" customWidth="1"/>
    <col min="9744" max="9744" width="14.5703125" style="127" customWidth="1"/>
    <col min="9745" max="9745" width="17" style="127" customWidth="1"/>
    <col min="9746" max="9746" width="11.85546875" style="127" customWidth="1"/>
    <col min="9747" max="9747" width="13.7109375" style="127" customWidth="1"/>
    <col min="9748" max="9985" width="9.140625" style="127"/>
    <col min="9986" max="9986" width="3.5703125" style="127" customWidth="1"/>
    <col min="9987" max="9987" width="13.85546875" style="127" customWidth="1"/>
    <col min="9988" max="9988" width="12.28515625" style="127" bestFit="1" customWidth="1"/>
    <col min="9989" max="9989" width="10.5703125" style="127" customWidth="1"/>
    <col min="9990" max="9990" width="15.28515625" style="127" customWidth="1"/>
    <col min="9991" max="9991" width="14.5703125" style="127" customWidth="1"/>
    <col min="9992" max="9992" width="13.42578125" style="127" customWidth="1"/>
    <col min="9993" max="9993" width="15.140625" style="127" customWidth="1"/>
    <col min="9994" max="9994" width="9.28515625" style="127" customWidth="1"/>
    <col min="9995" max="9995" width="11.85546875" style="127" customWidth="1"/>
    <col min="9996" max="9996" width="14.5703125" style="127" customWidth="1"/>
    <col min="9997" max="9997" width="17" style="127" customWidth="1"/>
    <col min="9998" max="9998" width="10.85546875" style="127" customWidth="1"/>
    <col min="9999" max="9999" width="13.7109375" style="127" customWidth="1"/>
    <col min="10000" max="10000" width="14.5703125" style="127" customWidth="1"/>
    <col min="10001" max="10001" width="17" style="127" customWidth="1"/>
    <col min="10002" max="10002" width="11.85546875" style="127" customWidth="1"/>
    <col min="10003" max="10003" width="13.7109375" style="127" customWidth="1"/>
    <col min="10004" max="10241" width="9.140625" style="127"/>
    <col min="10242" max="10242" width="3.5703125" style="127" customWidth="1"/>
    <col min="10243" max="10243" width="13.85546875" style="127" customWidth="1"/>
    <col min="10244" max="10244" width="12.28515625" style="127" bestFit="1" customWidth="1"/>
    <col min="10245" max="10245" width="10.5703125" style="127" customWidth="1"/>
    <col min="10246" max="10246" width="15.28515625" style="127" customWidth="1"/>
    <col min="10247" max="10247" width="14.5703125" style="127" customWidth="1"/>
    <col min="10248" max="10248" width="13.42578125" style="127" customWidth="1"/>
    <col min="10249" max="10249" width="15.140625" style="127" customWidth="1"/>
    <col min="10250" max="10250" width="9.28515625" style="127" customWidth="1"/>
    <col min="10251" max="10251" width="11.85546875" style="127" customWidth="1"/>
    <col min="10252" max="10252" width="14.5703125" style="127" customWidth="1"/>
    <col min="10253" max="10253" width="17" style="127" customWidth="1"/>
    <col min="10254" max="10254" width="10.85546875" style="127" customWidth="1"/>
    <col min="10255" max="10255" width="13.7109375" style="127" customWidth="1"/>
    <col min="10256" max="10256" width="14.5703125" style="127" customWidth="1"/>
    <col min="10257" max="10257" width="17" style="127" customWidth="1"/>
    <col min="10258" max="10258" width="11.85546875" style="127" customWidth="1"/>
    <col min="10259" max="10259" width="13.7109375" style="127" customWidth="1"/>
    <col min="10260" max="10497" width="9.140625" style="127"/>
    <col min="10498" max="10498" width="3.5703125" style="127" customWidth="1"/>
    <col min="10499" max="10499" width="13.85546875" style="127" customWidth="1"/>
    <col min="10500" max="10500" width="12.28515625" style="127" bestFit="1" customWidth="1"/>
    <col min="10501" max="10501" width="10.5703125" style="127" customWidth="1"/>
    <col min="10502" max="10502" width="15.28515625" style="127" customWidth="1"/>
    <col min="10503" max="10503" width="14.5703125" style="127" customWidth="1"/>
    <col min="10504" max="10504" width="13.42578125" style="127" customWidth="1"/>
    <col min="10505" max="10505" width="15.140625" style="127" customWidth="1"/>
    <col min="10506" max="10506" width="9.28515625" style="127" customWidth="1"/>
    <col min="10507" max="10507" width="11.85546875" style="127" customWidth="1"/>
    <col min="10508" max="10508" width="14.5703125" style="127" customWidth="1"/>
    <col min="10509" max="10509" width="17" style="127" customWidth="1"/>
    <col min="10510" max="10510" width="10.85546875" style="127" customWidth="1"/>
    <col min="10511" max="10511" width="13.7109375" style="127" customWidth="1"/>
    <col min="10512" max="10512" width="14.5703125" style="127" customWidth="1"/>
    <col min="10513" max="10513" width="17" style="127" customWidth="1"/>
    <col min="10514" max="10514" width="11.85546875" style="127" customWidth="1"/>
    <col min="10515" max="10515" width="13.7109375" style="127" customWidth="1"/>
    <col min="10516" max="10753" width="9.140625" style="127"/>
    <col min="10754" max="10754" width="3.5703125" style="127" customWidth="1"/>
    <col min="10755" max="10755" width="13.85546875" style="127" customWidth="1"/>
    <col min="10756" max="10756" width="12.28515625" style="127" bestFit="1" customWidth="1"/>
    <col min="10757" max="10757" width="10.5703125" style="127" customWidth="1"/>
    <col min="10758" max="10758" width="15.28515625" style="127" customWidth="1"/>
    <col min="10759" max="10759" width="14.5703125" style="127" customWidth="1"/>
    <col min="10760" max="10760" width="13.42578125" style="127" customWidth="1"/>
    <col min="10761" max="10761" width="15.140625" style="127" customWidth="1"/>
    <col min="10762" max="10762" width="9.28515625" style="127" customWidth="1"/>
    <col min="10763" max="10763" width="11.85546875" style="127" customWidth="1"/>
    <col min="10764" max="10764" width="14.5703125" style="127" customWidth="1"/>
    <col min="10765" max="10765" width="17" style="127" customWidth="1"/>
    <col min="10766" max="10766" width="10.85546875" style="127" customWidth="1"/>
    <col min="10767" max="10767" width="13.7109375" style="127" customWidth="1"/>
    <col min="10768" max="10768" width="14.5703125" style="127" customWidth="1"/>
    <col min="10769" max="10769" width="17" style="127" customWidth="1"/>
    <col min="10770" max="10770" width="11.85546875" style="127" customWidth="1"/>
    <col min="10771" max="10771" width="13.7109375" style="127" customWidth="1"/>
    <col min="10772" max="11009" width="9.140625" style="127"/>
    <col min="11010" max="11010" width="3.5703125" style="127" customWidth="1"/>
    <col min="11011" max="11011" width="13.85546875" style="127" customWidth="1"/>
    <col min="11012" max="11012" width="12.28515625" style="127" bestFit="1" customWidth="1"/>
    <col min="11013" max="11013" width="10.5703125" style="127" customWidth="1"/>
    <col min="11014" max="11014" width="15.28515625" style="127" customWidth="1"/>
    <col min="11015" max="11015" width="14.5703125" style="127" customWidth="1"/>
    <col min="11016" max="11016" width="13.42578125" style="127" customWidth="1"/>
    <col min="11017" max="11017" width="15.140625" style="127" customWidth="1"/>
    <col min="11018" max="11018" width="9.28515625" style="127" customWidth="1"/>
    <col min="11019" max="11019" width="11.85546875" style="127" customWidth="1"/>
    <col min="11020" max="11020" width="14.5703125" style="127" customWidth="1"/>
    <col min="11021" max="11021" width="17" style="127" customWidth="1"/>
    <col min="11022" max="11022" width="10.85546875" style="127" customWidth="1"/>
    <col min="11023" max="11023" width="13.7109375" style="127" customWidth="1"/>
    <col min="11024" max="11024" width="14.5703125" style="127" customWidth="1"/>
    <col min="11025" max="11025" width="17" style="127" customWidth="1"/>
    <col min="11026" max="11026" width="11.85546875" style="127" customWidth="1"/>
    <col min="11027" max="11027" width="13.7109375" style="127" customWidth="1"/>
    <col min="11028" max="11265" width="9.140625" style="127"/>
    <col min="11266" max="11266" width="3.5703125" style="127" customWidth="1"/>
    <col min="11267" max="11267" width="13.85546875" style="127" customWidth="1"/>
    <col min="11268" max="11268" width="12.28515625" style="127" bestFit="1" customWidth="1"/>
    <col min="11269" max="11269" width="10.5703125" style="127" customWidth="1"/>
    <col min="11270" max="11270" width="15.28515625" style="127" customWidth="1"/>
    <col min="11271" max="11271" width="14.5703125" style="127" customWidth="1"/>
    <col min="11272" max="11272" width="13.42578125" style="127" customWidth="1"/>
    <col min="11273" max="11273" width="15.140625" style="127" customWidth="1"/>
    <col min="11274" max="11274" width="9.28515625" style="127" customWidth="1"/>
    <col min="11275" max="11275" width="11.85546875" style="127" customWidth="1"/>
    <col min="11276" max="11276" width="14.5703125" style="127" customWidth="1"/>
    <col min="11277" max="11277" width="17" style="127" customWidth="1"/>
    <col min="11278" max="11278" width="10.85546875" style="127" customWidth="1"/>
    <col min="11279" max="11279" width="13.7109375" style="127" customWidth="1"/>
    <col min="11280" max="11280" width="14.5703125" style="127" customWidth="1"/>
    <col min="11281" max="11281" width="17" style="127" customWidth="1"/>
    <col min="11282" max="11282" width="11.85546875" style="127" customWidth="1"/>
    <col min="11283" max="11283" width="13.7109375" style="127" customWidth="1"/>
    <col min="11284" max="11521" width="9.140625" style="127"/>
    <col min="11522" max="11522" width="3.5703125" style="127" customWidth="1"/>
    <col min="11523" max="11523" width="13.85546875" style="127" customWidth="1"/>
    <col min="11524" max="11524" width="12.28515625" style="127" bestFit="1" customWidth="1"/>
    <col min="11525" max="11525" width="10.5703125" style="127" customWidth="1"/>
    <col min="11526" max="11526" width="15.28515625" style="127" customWidth="1"/>
    <col min="11527" max="11527" width="14.5703125" style="127" customWidth="1"/>
    <col min="11528" max="11528" width="13.42578125" style="127" customWidth="1"/>
    <col min="11529" max="11529" width="15.140625" style="127" customWidth="1"/>
    <col min="11530" max="11530" width="9.28515625" style="127" customWidth="1"/>
    <col min="11531" max="11531" width="11.85546875" style="127" customWidth="1"/>
    <col min="11532" max="11532" width="14.5703125" style="127" customWidth="1"/>
    <col min="11533" max="11533" width="17" style="127" customWidth="1"/>
    <col min="11534" max="11534" width="10.85546875" style="127" customWidth="1"/>
    <col min="11535" max="11535" width="13.7109375" style="127" customWidth="1"/>
    <col min="11536" max="11536" width="14.5703125" style="127" customWidth="1"/>
    <col min="11537" max="11537" width="17" style="127" customWidth="1"/>
    <col min="11538" max="11538" width="11.85546875" style="127" customWidth="1"/>
    <col min="11539" max="11539" width="13.7109375" style="127" customWidth="1"/>
    <col min="11540" max="11777" width="9.140625" style="127"/>
    <col min="11778" max="11778" width="3.5703125" style="127" customWidth="1"/>
    <col min="11779" max="11779" width="13.85546875" style="127" customWidth="1"/>
    <col min="11780" max="11780" width="12.28515625" style="127" bestFit="1" customWidth="1"/>
    <col min="11781" max="11781" width="10.5703125" style="127" customWidth="1"/>
    <col min="11782" max="11782" width="15.28515625" style="127" customWidth="1"/>
    <col min="11783" max="11783" width="14.5703125" style="127" customWidth="1"/>
    <col min="11784" max="11784" width="13.42578125" style="127" customWidth="1"/>
    <col min="11785" max="11785" width="15.140625" style="127" customWidth="1"/>
    <col min="11786" max="11786" width="9.28515625" style="127" customWidth="1"/>
    <col min="11787" max="11787" width="11.85546875" style="127" customWidth="1"/>
    <col min="11788" max="11788" width="14.5703125" style="127" customWidth="1"/>
    <col min="11789" max="11789" width="17" style="127" customWidth="1"/>
    <col min="11790" max="11790" width="10.85546875" style="127" customWidth="1"/>
    <col min="11791" max="11791" width="13.7109375" style="127" customWidth="1"/>
    <col min="11792" max="11792" width="14.5703125" style="127" customWidth="1"/>
    <col min="11793" max="11793" width="17" style="127" customWidth="1"/>
    <col min="11794" max="11794" width="11.85546875" style="127" customWidth="1"/>
    <col min="11795" max="11795" width="13.7109375" style="127" customWidth="1"/>
    <col min="11796" max="12033" width="9.140625" style="127"/>
    <col min="12034" max="12034" width="3.5703125" style="127" customWidth="1"/>
    <col min="12035" max="12035" width="13.85546875" style="127" customWidth="1"/>
    <col min="12036" max="12036" width="12.28515625" style="127" bestFit="1" customWidth="1"/>
    <col min="12037" max="12037" width="10.5703125" style="127" customWidth="1"/>
    <col min="12038" max="12038" width="15.28515625" style="127" customWidth="1"/>
    <col min="12039" max="12039" width="14.5703125" style="127" customWidth="1"/>
    <col min="12040" max="12040" width="13.42578125" style="127" customWidth="1"/>
    <col min="12041" max="12041" width="15.140625" style="127" customWidth="1"/>
    <col min="12042" max="12042" width="9.28515625" style="127" customWidth="1"/>
    <col min="12043" max="12043" width="11.85546875" style="127" customWidth="1"/>
    <col min="12044" max="12044" width="14.5703125" style="127" customWidth="1"/>
    <col min="12045" max="12045" width="17" style="127" customWidth="1"/>
    <col min="12046" max="12046" width="10.85546875" style="127" customWidth="1"/>
    <col min="12047" max="12047" width="13.7109375" style="127" customWidth="1"/>
    <col min="12048" max="12048" width="14.5703125" style="127" customWidth="1"/>
    <col min="12049" max="12049" width="17" style="127" customWidth="1"/>
    <col min="12050" max="12050" width="11.85546875" style="127" customWidth="1"/>
    <col min="12051" max="12051" width="13.7109375" style="127" customWidth="1"/>
    <col min="12052" max="12289" width="9.140625" style="127"/>
    <col min="12290" max="12290" width="3.5703125" style="127" customWidth="1"/>
    <col min="12291" max="12291" width="13.85546875" style="127" customWidth="1"/>
    <col min="12292" max="12292" width="12.28515625" style="127" bestFit="1" customWidth="1"/>
    <col min="12293" max="12293" width="10.5703125" style="127" customWidth="1"/>
    <col min="12294" max="12294" width="15.28515625" style="127" customWidth="1"/>
    <col min="12295" max="12295" width="14.5703125" style="127" customWidth="1"/>
    <col min="12296" max="12296" width="13.42578125" style="127" customWidth="1"/>
    <col min="12297" max="12297" width="15.140625" style="127" customWidth="1"/>
    <col min="12298" max="12298" width="9.28515625" style="127" customWidth="1"/>
    <col min="12299" max="12299" width="11.85546875" style="127" customWidth="1"/>
    <col min="12300" max="12300" width="14.5703125" style="127" customWidth="1"/>
    <col min="12301" max="12301" width="17" style="127" customWidth="1"/>
    <col min="12302" max="12302" width="10.85546875" style="127" customWidth="1"/>
    <col min="12303" max="12303" width="13.7109375" style="127" customWidth="1"/>
    <col min="12304" max="12304" width="14.5703125" style="127" customWidth="1"/>
    <col min="12305" max="12305" width="17" style="127" customWidth="1"/>
    <col min="12306" max="12306" width="11.85546875" style="127" customWidth="1"/>
    <col min="12307" max="12307" width="13.7109375" style="127" customWidth="1"/>
    <col min="12308" max="12545" width="9.140625" style="127"/>
    <col min="12546" max="12546" width="3.5703125" style="127" customWidth="1"/>
    <col min="12547" max="12547" width="13.85546875" style="127" customWidth="1"/>
    <col min="12548" max="12548" width="12.28515625" style="127" bestFit="1" customWidth="1"/>
    <col min="12549" max="12549" width="10.5703125" style="127" customWidth="1"/>
    <col min="12550" max="12550" width="15.28515625" style="127" customWidth="1"/>
    <col min="12551" max="12551" width="14.5703125" style="127" customWidth="1"/>
    <col min="12552" max="12552" width="13.42578125" style="127" customWidth="1"/>
    <col min="12553" max="12553" width="15.140625" style="127" customWidth="1"/>
    <col min="12554" max="12554" width="9.28515625" style="127" customWidth="1"/>
    <col min="12555" max="12555" width="11.85546875" style="127" customWidth="1"/>
    <col min="12556" max="12556" width="14.5703125" style="127" customWidth="1"/>
    <col min="12557" max="12557" width="17" style="127" customWidth="1"/>
    <col min="12558" max="12558" width="10.85546875" style="127" customWidth="1"/>
    <col min="12559" max="12559" width="13.7109375" style="127" customWidth="1"/>
    <col min="12560" max="12560" width="14.5703125" style="127" customWidth="1"/>
    <col min="12561" max="12561" width="17" style="127" customWidth="1"/>
    <col min="12562" max="12562" width="11.85546875" style="127" customWidth="1"/>
    <col min="12563" max="12563" width="13.7109375" style="127" customWidth="1"/>
    <col min="12564" max="12801" width="9.140625" style="127"/>
    <col min="12802" max="12802" width="3.5703125" style="127" customWidth="1"/>
    <col min="12803" max="12803" width="13.85546875" style="127" customWidth="1"/>
    <col min="12804" max="12804" width="12.28515625" style="127" bestFit="1" customWidth="1"/>
    <col min="12805" max="12805" width="10.5703125" style="127" customWidth="1"/>
    <col min="12806" max="12806" width="15.28515625" style="127" customWidth="1"/>
    <col min="12807" max="12807" width="14.5703125" style="127" customWidth="1"/>
    <col min="12808" max="12808" width="13.42578125" style="127" customWidth="1"/>
    <col min="12809" max="12809" width="15.140625" style="127" customWidth="1"/>
    <col min="12810" max="12810" width="9.28515625" style="127" customWidth="1"/>
    <col min="12811" max="12811" width="11.85546875" style="127" customWidth="1"/>
    <col min="12812" max="12812" width="14.5703125" style="127" customWidth="1"/>
    <col min="12813" max="12813" width="17" style="127" customWidth="1"/>
    <col min="12814" max="12814" width="10.85546875" style="127" customWidth="1"/>
    <col min="12815" max="12815" width="13.7109375" style="127" customWidth="1"/>
    <col min="12816" max="12816" width="14.5703125" style="127" customWidth="1"/>
    <col min="12817" max="12817" width="17" style="127" customWidth="1"/>
    <col min="12818" max="12818" width="11.85546875" style="127" customWidth="1"/>
    <col min="12819" max="12819" width="13.7109375" style="127" customWidth="1"/>
    <col min="12820" max="13057" width="9.140625" style="127"/>
    <col min="13058" max="13058" width="3.5703125" style="127" customWidth="1"/>
    <col min="13059" max="13059" width="13.85546875" style="127" customWidth="1"/>
    <col min="13060" max="13060" width="12.28515625" style="127" bestFit="1" customWidth="1"/>
    <col min="13061" max="13061" width="10.5703125" style="127" customWidth="1"/>
    <col min="13062" max="13062" width="15.28515625" style="127" customWidth="1"/>
    <col min="13063" max="13063" width="14.5703125" style="127" customWidth="1"/>
    <col min="13064" max="13064" width="13.42578125" style="127" customWidth="1"/>
    <col min="13065" max="13065" width="15.140625" style="127" customWidth="1"/>
    <col min="13066" max="13066" width="9.28515625" style="127" customWidth="1"/>
    <col min="13067" max="13067" width="11.85546875" style="127" customWidth="1"/>
    <col min="13068" max="13068" width="14.5703125" style="127" customWidth="1"/>
    <col min="13069" max="13069" width="17" style="127" customWidth="1"/>
    <col min="13070" max="13070" width="10.85546875" style="127" customWidth="1"/>
    <col min="13071" max="13071" width="13.7109375" style="127" customWidth="1"/>
    <col min="13072" max="13072" width="14.5703125" style="127" customWidth="1"/>
    <col min="13073" max="13073" width="17" style="127" customWidth="1"/>
    <col min="13074" max="13074" width="11.85546875" style="127" customWidth="1"/>
    <col min="13075" max="13075" width="13.7109375" style="127" customWidth="1"/>
    <col min="13076" max="13313" width="9.140625" style="127"/>
    <col min="13314" max="13314" width="3.5703125" style="127" customWidth="1"/>
    <col min="13315" max="13315" width="13.85546875" style="127" customWidth="1"/>
    <col min="13316" max="13316" width="12.28515625" style="127" bestFit="1" customWidth="1"/>
    <col min="13317" max="13317" width="10.5703125" style="127" customWidth="1"/>
    <col min="13318" max="13318" width="15.28515625" style="127" customWidth="1"/>
    <col min="13319" max="13319" width="14.5703125" style="127" customWidth="1"/>
    <col min="13320" max="13320" width="13.42578125" style="127" customWidth="1"/>
    <col min="13321" max="13321" width="15.140625" style="127" customWidth="1"/>
    <col min="13322" max="13322" width="9.28515625" style="127" customWidth="1"/>
    <col min="13323" max="13323" width="11.85546875" style="127" customWidth="1"/>
    <col min="13324" max="13324" width="14.5703125" style="127" customWidth="1"/>
    <col min="13325" max="13325" width="17" style="127" customWidth="1"/>
    <col min="13326" max="13326" width="10.85546875" style="127" customWidth="1"/>
    <col min="13327" max="13327" width="13.7109375" style="127" customWidth="1"/>
    <col min="13328" max="13328" width="14.5703125" style="127" customWidth="1"/>
    <col min="13329" max="13329" width="17" style="127" customWidth="1"/>
    <col min="13330" max="13330" width="11.85546875" style="127" customWidth="1"/>
    <col min="13331" max="13331" width="13.7109375" style="127" customWidth="1"/>
    <col min="13332" max="13569" width="9.140625" style="127"/>
    <col min="13570" max="13570" width="3.5703125" style="127" customWidth="1"/>
    <col min="13571" max="13571" width="13.85546875" style="127" customWidth="1"/>
    <col min="13572" max="13572" width="12.28515625" style="127" bestFit="1" customWidth="1"/>
    <col min="13573" max="13573" width="10.5703125" style="127" customWidth="1"/>
    <col min="13574" max="13574" width="15.28515625" style="127" customWidth="1"/>
    <col min="13575" max="13575" width="14.5703125" style="127" customWidth="1"/>
    <col min="13576" max="13576" width="13.42578125" style="127" customWidth="1"/>
    <col min="13577" max="13577" width="15.140625" style="127" customWidth="1"/>
    <col min="13578" max="13578" width="9.28515625" style="127" customWidth="1"/>
    <col min="13579" max="13579" width="11.85546875" style="127" customWidth="1"/>
    <col min="13580" max="13580" width="14.5703125" style="127" customWidth="1"/>
    <col min="13581" max="13581" width="17" style="127" customWidth="1"/>
    <col min="13582" max="13582" width="10.85546875" style="127" customWidth="1"/>
    <col min="13583" max="13583" width="13.7109375" style="127" customWidth="1"/>
    <col min="13584" max="13584" width="14.5703125" style="127" customWidth="1"/>
    <col min="13585" max="13585" width="17" style="127" customWidth="1"/>
    <col min="13586" max="13586" width="11.85546875" style="127" customWidth="1"/>
    <col min="13587" max="13587" width="13.7109375" style="127" customWidth="1"/>
    <col min="13588" max="13825" width="9.140625" style="127"/>
    <col min="13826" max="13826" width="3.5703125" style="127" customWidth="1"/>
    <col min="13827" max="13827" width="13.85546875" style="127" customWidth="1"/>
    <col min="13828" max="13828" width="12.28515625" style="127" bestFit="1" customWidth="1"/>
    <col min="13829" max="13829" width="10.5703125" style="127" customWidth="1"/>
    <col min="13830" max="13830" width="15.28515625" style="127" customWidth="1"/>
    <col min="13831" max="13831" width="14.5703125" style="127" customWidth="1"/>
    <col min="13832" max="13832" width="13.42578125" style="127" customWidth="1"/>
    <col min="13833" max="13833" width="15.140625" style="127" customWidth="1"/>
    <col min="13834" max="13834" width="9.28515625" style="127" customWidth="1"/>
    <col min="13835" max="13835" width="11.85546875" style="127" customWidth="1"/>
    <col min="13836" max="13836" width="14.5703125" style="127" customWidth="1"/>
    <col min="13837" max="13837" width="17" style="127" customWidth="1"/>
    <col min="13838" max="13838" width="10.85546875" style="127" customWidth="1"/>
    <col min="13839" max="13839" width="13.7109375" style="127" customWidth="1"/>
    <col min="13840" max="13840" width="14.5703125" style="127" customWidth="1"/>
    <col min="13841" max="13841" width="17" style="127" customWidth="1"/>
    <col min="13842" max="13842" width="11.85546875" style="127" customWidth="1"/>
    <col min="13843" max="13843" width="13.7109375" style="127" customWidth="1"/>
    <col min="13844" max="14081" width="9.140625" style="127"/>
    <col min="14082" max="14082" width="3.5703125" style="127" customWidth="1"/>
    <col min="14083" max="14083" width="13.85546875" style="127" customWidth="1"/>
    <col min="14084" max="14084" width="12.28515625" style="127" bestFit="1" customWidth="1"/>
    <col min="14085" max="14085" width="10.5703125" style="127" customWidth="1"/>
    <col min="14086" max="14086" width="15.28515625" style="127" customWidth="1"/>
    <col min="14087" max="14087" width="14.5703125" style="127" customWidth="1"/>
    <col min="14088" max="14088" width="13.42578125" style="127" customWidth="1"/>
    <col min="14089" max="14089" width="15.140625" style="127" customWidth="1"/>
    <col min="14090" max="14090" width="9.28515625" style="127" customWidth="1"/>
    <col min="14091" max="14091" width="11.85546875" style="127" customWidth="1"/>
    <col min="14092" max="14092" width="14.5703125" style="127" customWidth="1"/>
    <col min="14093" max="14093" width="17" style="127" customWidth="1"/>
    <col min="14094" max="14094" width="10.85546875" style="127" customWidth="1"/>
    <col min="14095" max="14095" width="13.7109375" style="127" customWidth="1"/>
    <col min="14096" max="14096" width="14.5703125" style="127" customWidth="1"/>
    <col min="14097" max="14097" width="17" style="127" customWidth="1"/>
    <col min="14098" max="14098" width="11.85546875" style="127" customWidth="1"/>
    <col min="14099" max="14099" width="13.7109375" style="127" customWidth="1"/>
    <col min="14100" max="14337" width="9.140625" style="127"/>
    <col min="14338" max="14338" width="3.5703125" style="127" customWidth="1"/>
    <col min="14339" max="14339" width="13.85546875" style="127" customWidth="1"/>
    <col min="14340" max="14340" width="12.28515625" style="127" bestFit="1" customWidth="1"/>
    <col min="14341" max="14341" width="10.5703125" style="127" customWidth="1"/>
    <col min="14342" max="14342" width="15.28515625" style="127" customWidth="1"/>
    <col min="14343" max="14343" width="14.5703125" style="127" customWidth="1"/>
    <col min="14344" max="14344" width="13.42578125" style="127" customWidth="1"/>
    <col min="14345" max="14345" width="15.140625" style="127" customWidth="1"/>
    <col min="14346" max="14346" width="9.28515625" style="127" customWidth="1"/>
    <col min="14347" max="14347" width="11.85546875" style="127" customWidth="1"/>
    <col min="14348" max="14348" width="14.5703125" style="127" customWidth="1"/>
    <col min="14349" max="14349" width="17" style="127" customWidth="1"/>
    <col min="14350" max="14350" width="10.85546875" style="127" customWidth="1"/>
    <col min="14351" max="14351" width="13.7109375" style="127" customWidth="1"/>
    <col min="14352" max="14352" width="14.5703125" style="127" customWidth="1"/>
    <col min="14353" max="14353" width="17" style="127" customWidth="1"/>
    <col min="14354" max="14354" width="11.85546875" style="127" customWidth="1"/>
    <col min="14355" max="14355" width="13.7109375" style="127" customWidth="1"/>
    <col min="14356" max="14593" width="9.140625" style="127"/>
    <col min="14594" max="14594" width="3.5703125" style="127" customWidth="1"/>
    <col min="14595" max="14595" width="13.85546875" style="127" customWidth="1"/>
    <col min="14596" max="14596" width="12.28515625" style="127" bestFit="1" customWidth="1"/>
    <col min="14597" max="14597" width="10.5703125" style="127" customWidth="1"/>
    <col min="14598" max="14598" width="15.28515625" style="127" customWidth="1"/>
    <col min="14599" max="14599" width="14.5703125" style="127" customWidth="1"/>
    <col min="14600" max="14600" width="13.42578125" style="127" customWidth="1"/>
    <col min="14601" max="14601" width="15.140625" style="127" customWidth="1"/>
    <col min="14602" max="14602" width="9.28515625" style="127" customWidth="1"/>
    <col min="14603" max="14603" width="11.85546875" style="127" customWidth="1"/>
    <col min="14604" max="14604" width="14.5703125" style="127" customWidth="1"/>
    <col min="14605" max="14605" width="17" style="127" customWidth="1"/>
    <col min="14606" max="14606" width="10.85546875" style="127" customWidth="1"/>
    <col min="14607" max="14607" width="13.7109375" style="127" customWidth="1"/>
    <col min="14608" max="14608" width="14.5703125" style="127" customWidth="1"/>
    <col min="14609" max="14609" width="17" style="127" customWidth="1"/>
    <col min="14610" max="14610" width="11.85546875" style="127" customWidth="1"/>
    <col min="14611" max="14611" width="13.7109375" style="127" customWidth="1"/>
    <col min="14612" max="14849" width="9.140625" style="127"/>
    <col min="14850" max="14850" width="3.5703125" style="127" customWidth="1"/>
    <col min="14851" max="14851" width="13.85546875" style="127" customWidth="1"/>
    <col min="14852" max="14852" width="12.28515625" style="127" bestFit="1" customWidth="1"/>
    <col min="14853" max="14853" width="10.5703125" style="127" customWidth="1"/>
    <col min="14854" max="14854" width="15.28515625" style="127" customWidth="1"/>
    <col min="14855" max="14855" width="14.5703125" style="127" customWidth="1"/>
    <col min="14856" max="14856" width="13.42578125" style="127" customWidth="1"/>
    <col min="14857" max="14857" width="15.140625" style="127" customWidth="1"/>
    <col min="14858" max="14858" width="9.28515625" style="127" customWidth="1"/>
    <col min="14859" max="14859" width="11.85546875" style="127" customWidth="1"/>
    <col min="14860" max="14860" width="14.5703125" style="127" customWidth="1"/>
    <col min="14861" max="14861" width="17" style="127" customWidth="1"/>
    <col min="14862" max="14862" width="10.85546875" style="127" customWidth="1"/>
    <col min="14863" max="14863" width="13.7109375" style="127" customWidth="1"/>
    <col min="14864" max="14864" width="14.5703125" style="127" customWidth="1"/>
    <col min="14865" max="14865" width="17" style="127" customWidth="1"/>
    <col min="14866" max="14866" width="11.85546875" style="127" customWidth="1"/>
    <col min="14867" max="14867" width="13.7109375" style="127" customWidth="1"/>
    <col min="14868" max="15105" width="9.140625" style="127"/>
    <col min="15106" max="15106" width="3.5703125" style="127" customWidth="1"/>
    <col min="15107" max="15107" width="13.85546875" style="127" customWidth="1"/>
    <col min="15108" max="15108" width="12.28515625" style="127" bestFit="1" customWidth="1"/>
    <col min="15109" max="15109" width="10.5703125" style="127" customWidth="1"/>
    <col min="15110" max="15110" width="15.28515625" style="127" customWidth="1"/>
    <col min="15111" max="15111" width="14.5703125" style="127" customWidth="1"/>
    <col min="15112" max="15112" width="13.42578125" style="127" customWidth="1"/>
    <col min="15113" max="15113" width="15.140625" style="127" customWidth="1"/>
    <col min="15114" max="15114" width="9.28515625" style="127" customWidth="1"/>
    <col min="15115" max="15115" width="11.85546875" style="127" customWidth="1"/>
    <col min="15116" max="15116" width="14.5703125" style="127" customWidth="1"/>
    <col min="15117" max="15117" width="17" style="127" customWidth="1"/>
    <col min="15118" max="15118" width="10.85546875" style="127" customWidth="1"/>
    <col min="15119" max="15119" width="13.7109375" style="127" customWidth="1"/>
    <col min="15120" max="15120" width="14.5703125" style="127" customWidth="1"/>
    <col min="15121" max="15121" width="17" style="127" customWidth="1"/>
    <col min="15122" max="15122" width="11.85546875" style="127" customWidth="1"/>
    <col min="15123" max="15123" width="13.7109375" style="127" customWidth="1"/>
    <col min="15124" max="15361" width="9.140625" style="127"/>
    <col min="15362" max="15362" width="3.5703125" style="127" customWidth="1"/>
    <col min="15363" max="15363" width="13.85546875" style="127" customWidth="1"/>
    <col min="15364" max="15364" width="12.28515625" style="127" bestFit="1" customWidth="1"/>
    <col min="15365" max="15365" width="10.5703125" style="127" customWidth="1"/>
    <col min="15366" max="15366" width="15.28515625" style="127" customWidth="1"/>
    <col min="15367" max="15367" width="14.5703125" style="127" customWidth="1"/>
    <col min="15368" max="15368" width="13.42578125" style="127" customWidth="1"/>
    <col min="15369" max="15369" width="15.140625" style="127" customWidth="1"/>
    <col min="15370" max="15370" width="9.28515625" style="127" customWidth="1"/>
    <col min="15371" max="15371" width="11.85546875" style="127" customWidth="1"/>
    <col min="15372" max="15372" width="14.5703125" style="127" customWidth="1"/>
    <col min="15373" max="15373" width="17" style="127" customWidth="1"/>
    <col min="15374" max="15374" width="10.85546875" style="127" customWidth="1"/>
    <col min="15375" max="15375" width="13.7109375" style="127" customWidth="1"/>
    <col min="15376" max="15376" width="14.5703125" style="127" customWidth="1"/>
    <col min="15377" max="15377" width="17" style="127" customWidth="1"/>
    <col min="15378" max="15378" width="11.85546875" style="127" customWidth="1"/>
    <col min="15379" max="15379" width="13.7109375" style="127" customWidth="1"/>
    <col min="15380" max="15617" width="9.140625" style="127"/>
    <col min="15618" max="15618" width="3.5703125" style="127" customWidth="1"/>
    <col min="15619" max="15619" width="13.85546875" style="127" customWidth="1"/>
    <col min="15620" max="15620" width="12.28515625" style="127" bestFit="1" customWidth="1"/>
    <col min="15621" max="15621" width="10.5703125" style="127" customWidth="1"/>
    <col min="15622" max="15622" width="15.28515625" style="127" customWidth="1"/>
    <col min="15623" max="15623" width="14.5703125" style="127" customWidth="1"/>
    <col min="15624" max="15624" width="13.42578125" style="127" customWidth="1"/>
    <col min="15625" max="15625" width="15.140625" style="127" customWidth="1"/>
    <col min="15626" max="15626" width="9.28515625" style="127" customWidth="1"/>
    <col min="15627" max="15627" width="11.85546875" style="127" customWidth="1"/>
    <col min="15628" max="15628" width="14.5703125" style="127" customWidth="1"/>
    <col min="15629" max="15629" width="17" style="127" customWidth="1"/>
    <col min="15630" max="15630" width="10.85546875" style="127" customWidth="1"/>
    <col min="15631" max="15631" width="13.7109375" style="127" customWidth="1"/>
    <col min="15632" max="15632" width="14.5703125" style="127" customWidth="1"/>
    <col min="15633" max="15633" width="17" style="127" customWidth="1"/>
    <col min="15634" max="15634" width="11.85546875" style="127" customWidth="1"/>
    <col min="15635" max="15635" width="13.7109375" style="127" customWidth="1"/>
    <col min="15636" max="15873" width="9.140625" style="127"/>
    <col min="15874" max="15874" width="3.5703125" style="127" customWidth="1"/>
    <col min="15875" max="15875" width="13.85546875" style="127" customWidth="1"/>
    <col min="15876" max="15876" width="12.28515625" style="127" bestFit="1" customWidth="1"/>
    <col min="15877" max="15877" width="10.5703125" style="127" customWidth="1"/>
    <col min="15878" max="15878" width="15.28515625" style="127" customWidth="1"/>
    <col min="15879" max="15879" width="14.5703125" style="127" customWidth="1"/>
    <col min="15880" max="15880" width="13.42578125" style="127" customWidth="1"/>
    <col min="15881" max="15881" width="15.140625" style="127" customWidth="1"/>
    <col min="15882" max="15882" width="9.28515625" style="127" customWidth="1"/>
    <col min="15883" max="15883" width="11.85546875" style="127" customWidth="1"/>
    <col min="15884" max="15884" width="14.5703125" style="127" customWidth="1"/>
    <col min="15885" max="15885" width="17" style="127" customWidth="1"/>
    <col min="15886" max="15886" width="10.85546875" style="127" customWidth="1"/>
    <col min="15887" max="15887" width="13.7109375" style="127" customWidth="1"/>
    <col min="15888" max="15888" width="14.5703125" style="127" customWidth="1"/>
    <col min="15889" max="15889" width="17" style="127" customWidth="1"/>
    <col min="15890" max="15890" width="11.85546875" style="127" customWidth="1"/>
    <col min="15891" max="15891" width="13.7109375" style="127" customWidth="1"/>
    <col min="15892" max="16129" width="9.140625" style="127"/>
    <col min="16130" max="16130" width="3.5703125" style="127" customWidth="1"/>
    <col min="16131" max="16131" width="13.85546875" style="127" customWidth="1"/>
    <col min="16132" max="16132" width="12.28515625" style="127" bestFit="1" customWidth="1"/>
    <col min="16133" max="16133" width="10.5703125" style="127" customWidth="1"/>
    <col min="16134" max="16134" width="15.28515625" style="127" customWidth="1"/>
    <col min="16135" max="16135" width="14.5703125" style="127" customWidth="1"/>
    <col min="16136" max="16136" width="13.42578125" style="127" customWidth="1"/>
    <col min="16137" max="16137" width="15.140625" style="127" customWidth="1"/>
    <col min="16138" max="16138" width="9.28515625" style="127" customWidth="1"/>
    <col min="16139" max="16139" width="11.85546875" style="127" customWidth="1"/>
    <col min="16140" max="16140" width="14.5703125" style="127" customWidth="1"/>
    <col min="16141" max="16141" width="17" style="127" customWidth="1"/>
    <col min="16142" max="16142" width="10.85546875" style="127" customWidth="1"/>
    <col min="16143" max="16143" width="13.7109375" style="127" customWidth="1"/>
    <col min="16144" max="16144" width="14.5703125" style="127" customWidth="1"/>
    <col min="16145" max="16145" width="17" style="127" customWidth="1"/>
    <col min="16146" max="16146" width="11.85546875" style="127" customWidth="1"/>
    <col min="16147" max="16147" width="13.7109375" style="127" customWidth="1"/>
    <col min="16148" max="16384" width="9.140625" style="127"/>
  </cols>
  <sheetData>
    <row r="1" spans="1:23" s="73" customFormat="1" ht="63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23" s="73" customFormat="1" ht="23.25" x14ac:dyDescent="0.35">
      <c r="A2" s="264" t="s">
        <v>98</v>
      </c>
      <c r="B2" s="264"/>
      <c r="C2" s="264"/>
      <c r="D2" s="157"/>
      <c r="E2" s="77"/>
      <c r="F2" s="77"/>
      <c r="G2" s="77"/>
      <c r="H2" s="77"/>
      <c r="I2" s="77"/>
      <c r="J2" s="157"/>
      <c r="K2" s="157"/>
      <c r="L2" s="157"/>
      <c r="M2" s="157"/>
      <c r="N2" s="157"/>
      <c r="O2" s="157"/>
      <c r="P2" s="157"/>
      <c r="Q2" s="265" t="s">
        <v>99</v>
      </c>
      <c r="R2" s="265"/>
      <c r="S2" s="265"/>
    </row>
    <row r="3" spans="1:23" s="73" customFormat="1" ht="76.5" customHeight="1" x14ac:dyDescent="0.35">
      <c r="A3" s="284" t="s">
        <v>151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23" s="78" customFormat="1" ht="45" customHeight="1" x14ac:dyDescent="0.25">
      <c r="A4" s="271" t="s">
        <v>100</v>
      </c>
      <c r="B4" s="271" t="s">
        <v>101</v>
      </c>
      <c r="C4" s="268" t="s">
        <v>3</v>
      </c>
      <c r="D4" s="271" t="s">
        <v>4</v>
      </c>
      <c r="E4" s="272" t="s">
        <v>153</v>
      </c>
      <c r="F4" s="272" t="s">
        <v>152</v>
      </c>
      <c r="G4" s="272" t="s">
        <v>123</v>
      </c>
      <c r="H4" s="271" t="s">
        <v>154</v>
      </c>
      <c r="I4" s="271"/>
      <c r="J4" s="271"/>
      <c r="K4" s="280" t="s">
        <v>125</v>
      </c>
      <c r="L4" s="271" t="s">
        <v>155</v>
      </c>
      <c r="M4" s="271"/>
      <c r="N4" s="271"/>
      <c r="O4" s="271"/>
      <c r="P4" s="271" t="s">
        <v>5</v>
      </c>
      <c r="Q4" s="271"/>
      <c r="R4" s="271"/>
      <c r="S4" s="271"/>
    </row>
    <row r="5" spans="1:23" s="78" customFormat="1" ht="12" customHeight="1" x14ac:dyDescent="0.25">
      <c r="A5" s="271"/>
      <c r="B5" s="271"/>
      <c r="C5" s="269"/>
      <c r="D5" s="271"/>
      <c r="E5" s="273"/>
      <c r="F5" s="273"/>
      <c r="G5" s="273"/>
      <c r="H5" s="271"/>
      <c r="I5" s="271"/>
      <c r="J5" s="271"/>
      <c r="K5" s="281"/>
      <c r="L5" s="271" t="s">
        <v>6</v>
      </c>
      <c r="M5" s="271" t="s">
        <v>7</v>
      </c>
      <c r="N5" s="271" t="s">
        <v>8</v>
      </c>
      <c r="O5" s="271" t="s">
        <v>9</v>
      </c>
      <c r="P5" s="271" t="s">
        <v>116</v>
      </c>
      <c r="Q5" s="271" t="s">
        <v>10</v>
      </c>
      <c r="R5" s="271" t="s">
        <v>11</v>
      </c>
      <c r="S5" s="271" t="s">
        <v>12</v>
      </c>
    </row>
    <row r="6" spans="1:23" s="78" customFormat="1" ht="102.75" customHeight="1" x14ac:dyDescent="0.25">
      <c r="A6" s="271"/>
      <c r="B6" s="271"/>
      <c r="C6" s="270"/>
      <c r="D6" s="271"/>
      <c r="E6" s="274"/>
      <c r="F6" s="274"/>
      <c r="G6" s="274"/>
      <c r="H6" s="79" t="s">
        <v>53</v>
      </c>
      <c r="I6" s="79" t="s">
        <v>14</v>
      </c>
      <c r="J6" s="158" t="s">
        <v>15</v>
      </c>
      <c r="K6" s="282"/>
      <c r="L6" s="271"/>
      <c r="M6" s="271"/>
      <c r="N6" s="271"/>
      <c r="O6" s="271"/>
      <c r="P6" s="271"/>
      <c r="Q6" s="271"/>
      <c r="R6" s="271"/>
      <c r="S6" s="271"/>
    </row>
    <row r="7" spans="1:23" s="84" customFormat="1" ht="22.5" customHeight="1" x14ac:dyDescent="0.25">
      <c r="A7" s="81">
        <v>1</v>
      </c>
      <c r="B7" s="81">
        <v>2</v>
      </c>
      <c r="C7" s="81">
        <v>3</v>
      </c>
      <c r="D7" s="81">
        <v>4</v>
      </c>
      <c r="E7" s="82" t="s">
        <v>16</v>
      </c>
      <c r="F7" s="82">
        <v>5</v>
      </c>
      <c r="G7" s="82" t="s">
        <v>17</v>
      </c>
      <c r="H7" s="82">
        <v>6</v>
      </c>
      <c r="I7" s="82">
        <v>7</v>
      </c>
      <c r="J7" s="81" t="s">
        <v>18</v>
      </c>
      <c r="K7" s="81" t="s">
        <v>19</v>
      </c>
      <c r="L7" s="81" t="s">
        <v>20</v>
      </c>
      <c r="M7" s="81" t="s">
        <v>21</v>
      </c>
      <c r="N7" s="81" t="s">
        <v>22</v>
      </c>
      <c r="O7" s="81" t="s">
        <v>23</v>
      </c>
      <c r="P7" s="81" t="s">
        <v>24</v>
      </c>
      <c r="Q7" s="81" t="s">
        <v>25</v>
      </c>
      <c r="R7" s="81" t="s">
        <v>26</v>
      </c>
      <c r="S7" s="81" t="s">
        <v>27</v>
      </c>
    </row>
    <row r="8" spans="1:23" s="91" customFormat="1" ht="39.75" customHeight="1" x14ac:dyDescent="0.25">
      <c r="A8" s="85">
        <v>1</v>
      </c>
      <c r="B8" s="85" t="s">
        <v>102</v>
      </c>
      <c r="C8" s="85">
        <v>192</v>
      </c>
      <c r="D8" s="85">
        <v>192</v>
      </c>
      <c r="E8" s="131">
        <v>11946</v>
      </c>
      <c r="F8" s="132">
        <v>0.21736111111111112</v>
      </c>
      <c r="G8" s="132">
        <f>'April-2020- III'!G8+F8</f>
        <v>0.36875000000000002</v>
      </c>
      <c r="H8" s="132">
        <v>166.20208333333332</v>
      </c>
      <c r="I8" s="132">
        <v>140.71111111111111</v>
      </c>
      <c r="J8" s="133">
        <f>H8+I8</f>
        <v>306.91319444444446</v>
      </c>
      <c r="K8" s="133">
        <f>'April-2020- III'!K8+J8</f>
        <v>549.83472222222224</v>
      </c>
      <c r="L8" s="39">
        <f t="shared" ref="L8:L20" si="0">F8+J8</f>
        <v>307.13055555555559</v>
      </c>
      <c r="M8" s="39">
        <f t="shared" ref="M8:M21" si="1">L8/C8</f>
        <v>1.5996383101851854</v>
      </c>
      <c r="N8" s="39">
        <f t="shared" ref="N8:N21" si="2">+((C8*24*30)-J8)/(C8*24*30)*100</f>
        <v>99.777985247074341</v>
      </c>
      <c r="O8" s="39">
        <f t="shared" ref="O8:O21" si="3">+((C8*24*30)-L8)/(C8*24*30)*100</f>
        <v>99.777828012474288</v>
      </c>
      <c r="P8" s="134">
        <f>+G8+K8</f>
        <v>550.20347222222222</v>
      </c>
      <c r="Q8" s="39">
        <f t="shared" ref="Q8:Q21" si="4">P8/C8</f>
        <v>2.8656430844907406</v>
      </c>
      <c r="R8" s="39">
        <f t="shared" ref="R8:R21" si="5">+((C8*24*30)-K8)/(C8*24*30)*100</f>
        <v>99.602260762281375</v>
      </c>
      <c r="S8" s="39">
        <f t="shared" ref="S8:S21" si="6">+((C8*24*30)-(G8+K8))*100/(C8*24*30)</f>
        <v>99.601994016042937</v>
      </c>
    </row>
    <row r="9" spans="1:23" s="91" customFormat="1" ht="39.75" customHeight="1" x14ac:dyDescent="0.25">
      <c r="A9" s="85">
        <v>2</v>
      </c>
      <c r="B9" s="85" t="s">
        <v>103</v>
      </c>
      <c r="C9" s="85">
        <v>89</v>
      </c>
      <c r="D9" s="85">
        <v>89</v>
      </c>
      <c r="E9" s="131">
        <v>5852</v>
      </c>
      <c r="F9" s="135">
        <v>2.2083333333333335</v>
      </c>
      <c r="G9" s="132">
        <f>'April-2020- III'!G9+F9</f>
        <v>6.6618055555555546</v>
      </c>
      <c r="H9" s="136">
        <v>82.557638888888889</v>
      </c>
      <c r="I9" s="136">
        <v>68.390972222222217</v>
      </c>
      <c r="J9" s="133">
        <f t="shared" ref="J9:J20" si="7">H9+I9</f>
        <v>150.94861111111112</v>
      </c>
      <c r="K9" s="133">
        <f>'April-2020- III'!K9+J9</f>
        <v>326.46944444444443</v>
      </c>
      <c r="L9" s="39">
        <f t="shared" si="0"/>
        <v>153.15694444444446</v>
      </c>
      <c r="M9" s="39">
        <f t="shared" si="1"/>
        <v>1.7208645443196007</v>
      </c>
      <c r="N9" s="39">
        <f t="shared" si="2"/>
        <v>99.764437248578162</v>
      </c>
      <c r="O9" s="39">
        <f t="shared" si="3"/>
        <v>99.760991035511154</v>
      </c>
      <c r="P9" s="134">
        <f t="shared" ref="P9:P20" si="8">+G9+K9</f>
        <v>333.13124999999997</v>
      </c>
      <c r="Q9" s="39">
        <f t="shared" si="4"/>
        <v>3.7430477528089883</v>
      </c>
      <c r="R9" s="39">
        <f t="shared" si="5"/>
        <v>99.490528332639755</v>
      </c>
      <c r="S9" s="39">
        <f t="shared" si="6"/>
        <v>99.480132256554313</v>
      </c>
    </row>
    <row r="10" spans="1:23" s="91" customFormat="1" ht="39.75" customHeight="1" x14ac:dyDescent="0.25">
      <c r="A10" s="85">
        <v>3</v>
      </c>
      <c r="B10" s="137" t="s">
        <v>104</v>
      </c>
      <c r="C10" s="85">
        <v>36</v>
      </c>
      <c r="D10" s="85">
        <v>36</v>
      </c>
      <c r="E10" s="131">
        <v>1614</v>
      </c>
      <c r="F10" s="132">
        <v>6.9444444444444441E-3</v>
      </c>
      <c r="G10" s="132">
        <f>'April-2020- III'!G10+F10</f>
        <v>6.5972222222222224E-2</v>
      </c>
      <c r="H10" s="132">
        <v>55.602083333333333</v>
      </c>
      <c r="I10" s="132">
        <v>54.752777777777773</v>
      </c>
      <c r="J10" s="133">
        <f t="shared" si="7"/>
        <v>110.35486111111111</v>
      </c>
      <c r="K10" s="133">
        <f>'April-2020- III'!K10+J10</f>
        <v>178.11527777777778</v>
      </c>
      <c r="L10" s="39">
        <f t="shared" si="0"/>
        <v>110.36180555555555</v>
      </c>
      <c r="M10" s="39">
        <f t="shared" si="1"/>
        <v>3.065605709876543</v>
      </c>
      <c r="N10" s="39">
        <f t="shared" si="2"/>
        <v>99.574248221021946</v>
      </c>
      <c r="O10" s="39">
        <f t="shared" si="3"/>
        <v>99.574221429183808</v>
      </c>
      <c r="P10" s="134">
        <f t="shared" si="8"/>
        <v>178.18125000000001</v>
      </c>
      <c r="Q10" s="39">
        <f t="shared" si="4"/>
        <v>4.9494791666666664</v>
      </c>
      <c r="R10" s="39">
        <f t="shared" si="5"/>
        <v>99.312826860425247</v>
      </c>
      <c r="S10" s="39">
        <f t="shared" si="6"/>
        <v>99.312572337962962</v>
      </c>
    </row>
    <row r="11" spans="1:23" s="91" customFormat="1" ht="39.75" customHeight="1" x14ac:dyDescent="0.25">
      <c r="A11" s="85">
        <v>3</v>
      </c>
      <c r="B11" s="137" t="s">
        <v>105</v>
      </c>
      <c r="C11" s="85">
        <v>40</v>
      </c>
      <c r="D11" s="85">
        <v>40</v>
      </c>
      <c r="E11" s="131">
        <v>1017</v>
      </c>
      <c r="F11" s="132">
        <v>6.6666666666666666E-2</v>
      </c>
      <c r="G11" s="132">
        <f>'April-2020- III'!G11+F11</f>
        <v>0.12569444444444444</v>
      </c>
      <c r="H11" s="132">
        <v>51.53263888888889</v>
      </c>
      <c r="I11" s="132">
        <v>52.374305555555559</v>
      </c>
      <c r="J11" s="133">
        <f t="shared" si="7"/>
        <v>103.90694444444445</v>
      </c>
      <c r="K11" s="133">
        <f>'April-2020- III'!K11+J11</f>
        <v>176.22291666666666</v>
      </c>
      <c r="L11" s="39">
        <f t="shared" si="0"/>
        <v>103.97361111111111</v>
      </c>
      <c r="M11" s="39">
        <f t="shared" si="1"/>
        <v>2.5993402777777779</v>
      </c>
      <c r="N11" s="39">
        <f t="shared" si="2"/>
        <v>99.639211998456801</v>
      </c>
      <c r="O11" s="39">
        <f t="shared" si="3"/>
        <v>99.638980516975309</v>
      </c>
      <c r="P11" s="134">
        <f t="shared" si="8"/>
        <v>176.3486111111111</v>
      </c>
      <c r="Q11" s="39">
        <f t="shared" si="4"/>
        <v>4.4087152777777776</v>
      </c>
      <c r="R11" s="39">
        <f t="shared" si="5"/>
        <v>99.388114872685179</v>
      </c>
      <c r="S11" s="39">
        <f t="shared" si="6"/>
        <v>99.38767843364198</v>
      </c>
    </row>
    <row r="12" spans="1:23" s="91" customFormat="1" ht="39.75" customHeight="1" x14ac:dyDescent="0.25">
      <c r="A12" s="85">
        <v>4</v>
      </c>
      <c r="B12" s="85" t="s">
        <v>39</v>
      </c>
      <c r="C12" s="85">
        <v>168</v>
      </c>
      <c r="D12" s="85">
        <v>168</v>
      </c>
      <c r="E12" s="131">
        <v>16905</v>
      </c>
      <c r="F12" s="132">
        <v>160.23402777777778</v>
      </c>
      <c r="G12" s="132">
        <f>'April-2020- III'!G12+F12</f>
        <v>246.29444444444445</v>
      </c>
      <c r="H12" s="132">
        <v>339.49305555555554</v>
      </c>
      <c r="I12" s="132">
        <v>319.39930555555554</v>
      </c>
      <c r="J12" s="133">
        <f t="shared" si="7"/>
        <v>658.89236111111109</v>
      </c>
      <c r="K12" s="133">
        <f>'April-2020- III'!K12+J12</f>
        <v>1052.7701388888888</v>
      </c>
      <c r="L12" s="39">
        <f t="shared" si="0"/>
        <v>819.12638888888887</v>
      </c>
      <c r="M12" s="39">
        <f t="shared" si="1"/>
        <v>4.8757523148148145</v>
      </c>
      <c r="N12" s="39">
        <f t="shared" si="2"/>
        <v>99.455280786118465</v>
      </c>
      <c r="O12" s="39">
        <f t="shared" si="3"/>
        <v>99.322812178497941</v>
      </c>
      <c r="P12" s="134">
        <f t="shared" si="8"/>
        <v>1299.0645833333333</v>
      </c>
      <c r="Q12" s="39">
        <f t="shared" si="4"/>
        <v>7.732527281746032</v>
      </c>
      <c r="R12" s="39">
        <f t="shared" si="5"/>
        <v>99.129654316394777</v>
      </c>
      <c r="S12" s="39">
        <f t="shared" si="6"/>
        <v>98.926037877535265</v>
      </c>
    </row>
    <row r="13" spans="1:23" s="91" customFormat="1" ht="39.75" customHeight="1" x14ac:dyDescent="0.25">
      <c r="A13" s="85">
        <v>5</v>
      </c>
      <c r="B13" s="85" t="s">
        <v>40</v>
      </c>
      <c r="C13" s="110">
        <v>129</v>
      </c>
      <c r="D13" s="110">
        <v>129</v>
      </c>
      <c r="E13" s="138">
        <v>9898</v>
      </c>
      <c r="F13" s="139">
        <v>0</v>
      </c>
      <c r="G13" s="132">
        <f>'April-2020- III'!G13+F13</f>
        <v>0</v>
      </c>
      <c r="H13" s="139">
        <v>122.92708333333333</v>
      </c>
      <c r="I13" s="139">
        <v>112.75</v>
      </c>
      <c r="J13" s="133">
        <f t="shared" si="7"/>
        <v>235.67708333333331</v>
      </c>
      <c r="K13" s="133">
        <f>'April-2020- III'!K13+J13</f>
        <v>467.48402777777778</v>
      </c>
      <c r="L13" s="39">
        <f t="shared" si="0"/>
        <v>235.67708333333331</v>
      </c>
      <c r="M13" s="39">
        <f t="shared" si="1"/>
        <v>1.8269541343669249</v>
      </c>
      <c r="N13" s="39">
        <f t="shared" si="2"/>
        <v>99.746256370226817</v>
      </c>
      <c r="O13" s="39">
        <f t="shared" si="3"/>
        <v>99.746256370226817</v>
      </c>
      <c r="P13" s="134">
        <f t="shared" si="8"/>
        <v>467.48402777777778</v>
      </c>
      <c r="Q13" s="39">
        <f t="shared" si="4"/>
        <v>3.6239071920757966</v>
      </c>
      <c r="R13" s="39">
        <f t="shared" si="5"/>
        <v>99.496679556656133</v>
      </c>
      <c r="S13" s="39">
        <f t="shared" si="6"/>
        <v>99.496679556656133</v>
      </c>
      <c r="W13" s="91">
        <v>84581.34</v>
      </c>
    </row>
    <row r="14" spans="1:23" s="91" customFormat="1" ht="39.75" customHeight="1" x14ac:dyDescent="0.25">
      <c r="A14" s="85">
        <v>6</v>
      </c>
      <c r="B14" s="85" t="s">
        <v>84</v>
      </c>
      <c r="C14" s="85">
        <v>101</v>
      </c>
      <c r="D14" s="85">
        <v>101</v>
      </c>
      <c r="E14" s="131">
        <v>6080</v>
      </c>
      <c r="F14" s="132">
        <v>0.1645833333333333</v>
      </c>
      <c r="G14" s="132">
        <f>'April-2020- III'!G14+F14</f>
        <v>0.3208333333333333</v>
      </c>
      <c r="H14" s="132">
        <v>96.734027777777769</v>
      </c>
      <c r="I14" s="132">
        <v>61.172916666666666</v>
      </c>
      <c r="J14" s="133">
        <f t="shared" si="7"/>
        <v>157.90694444444443</v>
      </c>
      <c r="K14" s="133">
        <f>'April-2020- III'!K14+J14</f>
        <v>289.78055555555557</v>
      </c>
      <c r="L14" s="39">
        <f t="shared" si="0"/>
        <v>158.07152777777776</v>
      </c>
      <c r="M14" s="39">
        <f t="shared" si="1"/>
        <v>1.5650646314631462</v>
      </c>
      <c r="N14" s="39">
        <f t="shared" si="2"/>
        <v>99.782856237012581</v>
      </c>
      <c r="O14" s="39">
        <f t="shared" si="3"/>
        <v>99.782629912296784</v>
      </c>
      <c r="P14" s="134">
        <f t="shared" si="8"/>
        <v>290.10138888888889</v>
      </c>
      <c r="Q14" s="39">
        <f t="shared" si="4"/>
        <v>2.8722909790979099</v>
      </c>
      <c r="R14" s="39">
        <f t="shared" si="5"/>
        <v>99.601511887299836</v>
      </c>
      <c r="S14" s="39">
        <f t="shared" si="6"/>
        <v>99.601070697347524</v>
      </c>
      <c r="U14" s="91">
        <f>12225/1550</f>
        <v>7.887096774193548</v>
      </c>
    </row>
    <row r="15" spans="1:23" s="91" customFormat="1" ht="39.75" customHeight="1" x14ac:dyDescent="0.25">
      <c r="A15" s="85">
        <v>7</v>
      </c>
      <c r="B15" s="85" t="s">
        <v>41</v>
      </c>
      <c r="C15" s="85">
        <v>126</v>
      </c>
      <c r="D15" s="85">
        <v>126</v>
      </c>
      <c r="E15" s="131">
        <v>5662</v>
      </c>
      <c r="F15" s="132">
        <v>1.0833333333333333</v>
      </c>
      <c r="G15" s="132">
        <f>'April-2020- III'!G15+F15</f>
        <v>2.25</v>
      </c>
      <c r="H15" s="132">
        <v>84.370138888888889</v>
      </c>
      <c r="I15" s="132">
        <v>103.23263888888889</v>
      </c>
      <c r="J15" s="133">
        <f t="shared" si="7"/>
        <v>187.60277777777776</v>
      </c>
      <c r="K15" s="133">
        <f>'April-2020- III'!K15+J15</f>
        <v>261.90625</v>
      </c>
      <c r="L15" s="39">
        <f t="shared" si="0"/>
        <v>188.6861111111111</v>
      </c>
      <c r="M15" s="39">
        <f t="shared" si="1"/>
        <v>1.4975088183421517</v>
      </c>
      <c r="N15" s="39">
        <f t="shared" si="2"/>
        <v>99.793206814618856</v>
      </c>
      <c r="O15" s="39">
        <f t="shared" si="3"/>
        <v>99.792012664119142</v>
      </c>
      <c r="P15" s="134">
        <f t="shared" si="8"/>
        <v>264.15625</v>
      </c>
      <c r="Q15" s="39">
        <f t="shared" si="4"/>
        <v>2.0964781746031744</v>
      </c>
      <c r="R15" s="39">
        <f t="shared" si="5"/>
        <v>99.711302634479722</v>
      </c>
      <c r="S15" s="39">
        <f t="shared" si="6"/>
        <v>99.708822475749557</v>
      </c>
    </row>
    <row r="16" spans="1:23" s="91" customFormat="1" ht="39.75" customHeight="1" x14ac:dyDescent="0.25">
      <c r="A16" s="85">
        <v>8</v>
      </c>
      <c r="B16" s="85" t="s">
        <v>42</v>
      </c>
      <c r="C16" s="85">
        <v>189</v>
      </c>
      <c r="D16" s="85">
        <v>189</v>
      </c>
      <c r="E16" s="131">
        <v>567</v>
      </c>
      <c r="F16" s="140">
        <v>7.1</v>
      </c>
      <c r="G16" s="132">
        <f>'April-2020- III'!G16+F16</f>
        <v>7.2749999999999995</v>
      </c>
      <c r="H16" s="140">
        <v>41</v>
      </c>
      <c r="I16" s="140">
        <v>26.900000000000002</v>
      </c>
      <c r="J16" s="133">
        <v>218.06</v>
      </c>
      <c r="K16" s="133">
        <f>'April-2020- III'!K16+J16</f>
        <v>436.12</v>
      </c>
      <c r="L16" s="39">
        <f t="shared" si="0"/>
        <v>225.16</v>
      </c>
      <c r="M16" s="39">
        <f t="shared" si="1"/>
        <v>1.1913227513227513</v>
      </c>
      <c r="N16" s="39">
        <f t="shared" si="2"/>
        <v>99.839756025867146</v>
      </c>
      <c r="O16" s="39">
        <f t="shared" si="3"/>
        <v>99.834538506760722</v>
      </c>
      <c r="P16" s="134">
        <f t="shared" si="8"/>
        <v>443.39499999999998</v>
      </c>
      <c r="Q16" s="39">
        <f t="shared" si="4"/>
        <v>2.3460052910052909</v>
      </c>
      <c r="R16" s="39">
        <f t="shared" si="5"/>
        <v>99.679512051734278</v>
      </c>
      <c r="S16" s="39">
        <f t="shared" si="6"/>
        <v>99.674165931804836</v>
      </c>
      <c r="V16" s="91">
        <f>17442/214</f>
        <v>81.504672897196258</v>
      </c>
    </row>
    <row r="17" spans="1:21" s="91" customFormat="1" ht="39.75" customHeight="1" x14ac:dyDescent="0.25">
      <c r="A17" s="85">
        <v>9</v>
      </c>
      <c r="B17" s="85" t="s">
        <v>43</v>
      </c>
      <c r="C17" s="38">
        <v>115</v>
      </c>
      <c r="D17" s="38">
        <v>115</v>
      </c>
      <c r="E17" s="40">
        <v>4804</v>
      </c>
      <c r="F17" s="141">
        <v>13.389583333333333</v>
      </c>
      <c r="G17" s="132">
        <f>'April-2020- III'!G17+F17</f>
        <v>19.571527777777778</v>
      </c>
      <c r="H17" s="141">
        <v>85.477777777777774</v>
      </c>
      <c r="I17" s="141">
        <v>111.93194444444445</v>
      </c>
      <c r="J17" s="133">
        <f t="shared" si="7"/>
        <v>197.40972222222223</v>
      </c>
      <c r="K17" s="133">
        <f>'April-2020- III'!K17+J17</f>
        <v>371.9736111111111</v>
      </c>
      <c r="L17" s="39">
        <f t="shared" si="0"/>
        <v>210.79930555555555</v>
      </c>
      <c r="M17" s="39">
        <f t="shared" si="1"/>
        <v>1.8330374396135265</v>
      </c>
      <c r="N17" s="39">
        <f t="shared" si="2"/>
        <v>99.761582461084274</v>
      </c>
      <c r="O17" s="39">
        <f t="shared" si="3"/>
        <v>99.745411466720341</v>
      </c>
      <c r="P17" s="134">
        <f t="shared" si="8"/>
        <v>391.54513888888886</v>
      </c>
      <c r="Q17" s="39">
        <f t="shared" si="4"/>
        <v>3.4047403381642511</v>
      </c>
      <c r="R17" s="39">
        <f t="shared" si="5"/>
        <v>99.550756508319921</v>
      </c>
      <c r="S17" s="39">
        <f t="shared" si="6"/>
        <v>99.527119397477179</v>
      </c>
      <c r="U17" s="91">
        <f>17442/2244</f>
        <v>7.7727272727272725</v>
      </c>
    </row>
    <row r="18" spans="1:21" s="91" customFormat="1" ht="39.75" customHeight="1" x14ac:dyDescent="0.25">
      <c r="A18" s="85">
        <v>10</v>
      </c>
      <c r="B18" s="106" t="s">
        <v>106</v>
      </c>
      <c r="C18" s="106">
        <v>230</v>
      </c>
      <c r="D18" s="85">
        <v>230</v>
      </c>
      <c r="E18" s="142">
        <v>24085</v>
      </c>
      <c r="F18" s="132">
        <v>10.693750000000001</v>
      </c>
      <c r="G18" s="132">
        <f>'April-2020- III'!G18+F18</f>
        <v>23.213194444444444</v>
      </c>
      <c r="H18" s="132">
        <v>2420.1958333333337</v>
      </c>
      <c r="I18" s="132">
        <v>252.25902777777776</v>
      </c>
      <c r="J18" s="133">
        <f t="shared" si="7"/>
        <v>2672.4548611111113</v>
      </c>
      <c r="K18" s="133">
        <f>'April-2020- III'!K18+J18</f>
        <v>5195.7986111111113</v>
      </c>
      <c r="L18" s="39">
        <f t="shared" si="0"/>
        <v>2683.1486111111112</v>
      </c>
      <c r="M18" s="39">
        <f t="shared" si="1"/>
        <v>11.66586352657005</v>
      </c>
      <c r="N18" s="39">
        <f t="shared" si="2"/>
        <v>98.386198755367687</v>
      </c>
      <c r="O18" s="39">
        <f t="shared" si="3"/>
        <v>98.379741176865281</v>
      </c>
      <c r="P18" s="134">
        <f t="shared" si="8"/>
        <v>5219.0118055555558</v>
      </c>
      <c r="Q18" s="39">
        <f t="shared" si="4"/>
        <v>22.691355676328502</v>
      </c>
      <c r="R18" s="39">
        <f t="shared" si="5"/>
        <v>96.862440452227588</v>
      </c>
      <c r="S18" s="39">
        <f t="shared" si="6"/>
        <v>96.848422822732147</v>
      </c>
    </row>
    <row r="19" spans="1:21" s="91" customFormat="1" ht="39.75" customHeight="1" x14ac:dyDescent="0.25">
      <c r="A19" s="85">
        <v>11</v>
      </c>
      <c r="B19" s="85" t="s">
        <v>107</v>
      </c>
      <c r="C19" s="99">
        <v>117</v>
      </c>
      <c r="D19" s="99">
        <v>117</v>
      </c>
      <c r="E19" s="143">
        <v>2221</v>
      </c>
      <c r="F19" s="144">
        <v>1.9895833333333333</v>
      </c>
      <c r="G19" s="132">
        <f>'April-2020- III'!G19+F19</f>
        <v>3.9791666666666665</v>
      </c>
      <c r="H19" s="145">
        <v>42.099305555555553</v>
      </c>
      <c r="I19" s="145">
        <v>90.398611111111109</v>
      </c>
      <c r="J19" s="133">
        <f t="shared" si="7"/>
        <v>132.49791666666667</v>
      </c>
      <c r="K19" s="133">
        <f>'April-2020- III'!K19+J19</f>
        <v>196.26249999999999</v>
      </c>
      <c r="L19" s="39">
        <f t="shared" si="0"/>
        <v>134.48750000000001</v>
      </c>
      <c r="M19" s="39">
        <f t="shared" si="1"/>
        <v>1.1494658119658121</v>
      </c>
      <c r="N19" s="39">
        <f t="shared" si="2"/>
        <v>99.842713774137394</v>
      </c>
      <c r="O19" s="39">
        <f t="shared" si="3"/>
        <v>99.840351970560306</v>
      </c>
      <c r="P19" s="134">
        <f t="shared" si="8"/>
        <v>200.24166666666665</v>
      </c>
      <c r="Q19" s="39">
        <f t="shared" si="4"/>
        <v>1.7114672364672363</v>
      </c>
      <c r="R19" s="39">
        <f t="shared" si="5"/>
        <v>99.767019824311504</v>
      </c>
      <c r="S19" s="39">
        <f t="shared" si="6"/>
        <v>99.762296217157342</v>
      </c>
    </row>
    <row r="20" spans="1:21" s="91" customFormat="1" ht="39.75" customHeight="1" x14ac:dyDescent="0.25">
      <c r="A20" s="85">
        <v>12</v>
      </c>
      <c r="B20" s="85" t="s">
        <v>74</v>
      </c>
      <c r="C20" s="85">
        <v>133</v>
      </c>
      <c r="D20" s="85">
        <v>133</v>
      </c>
      <c r="E20" s="131">
        <v>8444</v>
      </c>
      <c r="F20" s="140">
        <v>24.706944444444449</v>
      </c>
      <c r="G20" s="132">
        <f>'April-2020- III'!G20+F20</f>
        <v>36.856250000000003</v>
      </c>
      <c r="H20" s="140">
        <v>424.07638888888891</v>
      </c>
      <c r="I20" s="140">
        <v>123.26944444444445</v>
      </c>
      <c r="J20" s="133">
        <f t="shared" si="7"/>
        <v>547.3458333333333</v>
      </c>
      <c r="K20" s="133">
        <f>'April-2020- III'!K20+J20</f>
        <v>1127.1409722222222</v>
      </c>
      <c r="L20" s="39">
        <f t="shared" si="0"/>
        <v>572.05277777777781</v>
      </c>
      <c r="M20" s="39">
        <f t="shared" si="1"/>
        <v>4.3011487050960735</v>
      </c>
      <c r="N20" s="39">
        <f t="shared" si="2"/>
        <v>99.428419138123076</v>
      </c>
      <c r="O20" s="39">
        <f t="shared" si="3"/>
        <v>99.402618235403324</v>
      </c>
      <c r="P20" s="134">
        <f t="shared" si="8"/>
        <v>1163.9972222222223</v>
      </c>
      <c r="Q20" s="39">
        <f t="shared" si="4"/>
        <v>8.7518588137009186</v>
      </c>
      <c r="R20" s="39">
        <f t="shared" si="5"/>
        <v>98.822952201104613</v>
      </c>
      <c r="S20" s="39">
        <f t="shared" si="6"/>
        <v>98.784464053652655</v>
      </c>
    </row>
    <row r="21" spans="1:21" s="124" customFormat="1" ht="27.75" customHeight="1" x14ac:dyDescent="0.25">
      <c r="A21" s="115"/>
      <c r="B21" s="116" t="s">
        <v>96</v>
      </c>
      <c r="C21" s="116">
        <f t="shared" ref="C21:J21" si="9">SUM(C8:C20)</f>
        <v>1665</v>
      </c>
      <c r="D21" s="116">
        <f t="shared" si="9"/>
        <v>1665</v>
      </c>
      <c r="E21" s="116">
        <f t="shared" si="9"/>
        <v>99095</v>
      </c>
      <c r="F21" s="146">
        <f t="shared" si="9"/>
        <v>221.86111111111111</v>
      </c>
      <c r="G21" s="150">
        <f t="shared" si="9"/>
        <v>346.98263888888886</v>
      </c>
      <c r="H21" s="146">
        <f t="shared" si="9"/>
        <v>4012.2680555555553</v>
      </c>
      <c r="I21" s="146">
        <f t="shared" si="9"/>
        <v>1517.5430555555556</v>
      </c>
      <c r="J21" s="146">
        <f t="shared" si="9"/>
        <v>5679.9711111111101</v>
      </c>
      <c r="K21" s="147">
        <f>SUM(K8:K20)</f>
        <v>10629.879027777779</v>
      </c>
      <c r="L21" s="148">
        <f>SUM(L8:L20)</f>
        <v>5901.8322222222232</v>
      </c>
      <c r="M21" s="63">
        <f t="shared" si="1"/>
        <v>3.5446439773106446</v>
      </c>
      <c r="N21" s="63">
        <f t="shared" si="2"/>
        <v>99.526195269343418</v>
      </c>
      <c r="O21" s="63">
        <f t="shared" si="3"/>
        <v>99.507688336484648</v>
      </c>
      <c r="P21" s="65">
        <f>+G21+K21</f>
        <v>10976.861666666668</v>
      </c>
      <c r="Q21" s="63">
        <f t="shared" si="4"/>
        <v>6.5927097097097098</v>
      </c>
      <c r="R21" s="63">
        <f t="shared" si="5"/>
        <v>99.113290037722905</v>
      </c>
      <c r="S21" s="63">
        <f t="shared" si="6"/>
        <v>99.084345873651444</v>
      </c>
    </row>
    <row r="22" spans="1:21" ht="110.25" customHeight="1" x14ac:dyDescent="0.25">
      <c r="A22" s="286" t="s">
        <v>108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</row>
    <row r="23" spans="1:21" ht="66" customHeight="1" x14ac:dyDescent="0.25">
      <c r="A23" s="287" t="s">
        <v>156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</row>
  </sheetData>
  <mergeCells count="25">
    <mergeCell ref="A1:S1"/>
    <mergeCell ref="A2:C2"/>
    <mergeCell ref="Q2:S2"/>
    <mergeCell ref="A3:S3"/>
    <mergeCell ref="A4:A6"/>
    <mergeCell ref="B4:B6"/>
    <mergeCell ref="C4:C6"/>
    <mergeCell ref="D4:D6"/>
    <mergeCell ref="E4:E6"/>
    <mergeCell ref="F4:F6"/>
    <mergeCell ref="Q5:Q6"/>
    <mergeCell ref="R5:R6"/>
    <mergeCell ref="S5:S6"/>
    <mergeCell ref="A22:S22"/>
    <mergeCell ref="A23:S23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</mergeCells>
  <printOptions horizontalCentered="1"/>
  <pageMargins left="0.25" right="0.25" top="0.5" bottom="0.5" header="0.25" footer="0"/>
  <pageSetup paperSize="9" scale="49" orientation="landscape" r:id="rId1"/>
  <headerFooter alignWithMargins="0">
    <oddFooter>&amp;L&amp;F format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35</vt:i4>
      </vt:variant>
    </vt:vector>
  </HeadingPairs>
  <TitlesOfParts>
    <vt:vector size="64" baseType="lpstr">
      <vt:lpstr>April-2020 ABSTRACT </vt:lpstr>
      <vt:lpstr>April-2020 I</vt:lpstr>
      <vt:lpstr>April-2020 ii</vt:lpstr>
      <vt:lpstr>April-2020- III</vt:lpstr>
      <vt:lpstr>TOTAL Abstract FY 19-20</vt:lpstr>
      <vt:lpstr>May-2020 ABSTRACT  </vt:lpstr>
      <vt:lpstr>MAY-2020 I </vt:lpstr>
      <vt:lpstr>May-2020 II</vt:lpstr>
      <vt:lpstr>May-2020- III </vt:lpstr>
      <vt:lpstr>JUNE-2020 ABSTRACT</vt:lpstr>
      <vt:lpstr>JUNE-2020 I </vt:lpstr>
      <vt:lpstr>JUNE-2020 II </vt:lpstr>
      <vt:lpstr>JUNE-2020- III </vt:lpstr>
      <vt:lpstr>JULY -2020 ABSTRACT </vt:lpstr>
      <vt:lpstr>JULY-2020 I </vt:lpstr>
      <vt:lpstr>JULY-2020 II </vt:lpstr>
      <vt:lpstr>JULY-2020- III </vt:lpstr>
      <vt:lpstr>AUG-2020 ABSTRACT</vt:lpstr>
      <vt:lpstr>AUG-2020 I </vt:lpstr>
      <vt:lpstr>AUG-2020 II </vt:lpstr>
      <vt:lpstr>AUG-2020- III</vt:lpstr>
      <vt:lpstr>SEPT-2020 ABSTRACT </vt:lpstr>
      <vt:lpstr>SEPT-2020 I</vt:lpstr>
      <vt:lpstr>SEPT-2020 II </vt:lpstr>
      <vt:lpstr>SEPT-2020- III</vt:lpstr>
      <vt:lpstr>OCT-2020 ABSTRACT  </vt:lpstr>
      <vt:lpstr>OCT-2020 I</vt:lpstr>
      <vt:lpstr>OCT-2020 II </vt:lpstr>
      <vt:lpstr>OCT-2020- III </vt:lpstr>
      <vt:lpstr>'April-2020 ABSTRACT '!Print_Area</vt:lpstr>
      <vt:lpstr>'April-2020 I'!Print_Area</vt:lpstr>
      <vt:lpstr>'April-2020 ii'!Print_Area</vt:lpstr>
      <vt:lpstr>'April-2020- III'!Print_Area</vt:lpstr>
      <vt:lpstr>'AUG-2020 ABSTRACT'!Print_Area</vt:lpstr>
      <vt:lpstr>'AUG-2020 I '!Print_Area</vt:lpstr>
      <vt:lpstr>'AUG-2020 II '!Print_Area</vt:lpstr>
      <vt:lpstr>'AUG-2020- III'!Print_Area</vt:lpstr>
      <vt:lpstr>'JULY -2020 ABSTRACT '!Print_Area</vt:lpstr>
      <vt:lpstr>'JULY-2020 I '!Print_Area</vt:lpstr>
      <vt:lpstr>'JULY-2020 II '!Print_Area</vt:lpstr>
      <vt:lpstr>'JULY-2020- III '!Print_Area</vt:lpstr>
      <vt:lpstr>'JUNE-2020 ABSTRACT'!Print_Area</vt:lpstr>
      <vt:lpstr>'JUNE-2020 I '!Print_Area</vt:lpstr>
      <vt:lpstr>'JUNE-2020 II '!Print_Area</vt:lpstr>
      <vt:lpstr>'JUNE-2020- III '!Print_Area</vt:lpstr>
      <vt:lpstr>'May-2020 ABSTRACT  '!Print_Area</vt:lpstr>
      <vt:lpstr>'MAY-2020 I '!Print_Area</vt:lpstr>
      <vt:lpstr>'May-2020 II'!Print_Area</vt:lpstr>
      <vt:lpstr>'May-2020- III '!Print_Area</vt:lpstr>
      <vt:lpstr>'OCT-2020 ABSTRACT  '!Print_Area</vt:lpstr>
      <vt:lpstr>'OCT-2020 I'!Print_Area</vt:lpstr>
      <vt:lpstr>'OCT-2020 II '!Print_Area</vt:lpstr>
      <vt:lpstr>'OCT-2020- III '!Print_Area</vt:lpstr>
      <vt:lpstr>'SEPT-2020 ABSTRACT '!Print_Area</vt:lpstr>
      <vt:lpstr>'SEPT-2020 I'!Print_Area</vt:lpstr>
      <vt:lpstr>'SEPT-2020 II '!Print_Area</vt:lpstr>
      <vt:lpstr>'SEPT-2020- III'!Print_Area</vt:lpstr>
      <vt:lpstr>'April-2020 ii'!Print_Titles</vt:lpstr>
      <vt:lpstr>'AUG-2020 II '!Print_Titles</vt:lpstr>
      <vt:lpstr>'JULY-2020 II '!Print_Titles</vt:lpstr>
      <vt:lpstr>'JUNE-2020 II '!Print_Titles</vt:lpstr>
      <vt:lpstr>'May-2020 II'!Print_Titles</vt:lpstr>
      <vt:lpstr>'OCT-2020 II '!Print_Titles</vt:lpstr>
      <vt:lpstr>'SEPT-2020 II '!Print_Titles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2020-06-04T11:06:03Z</dcterms:created>
  <dcterms:modified xsi:type="dcterms:W3CDTF">2021-01-28T06:22:46Z</dcterms:modified>
</cp:coreProperties>
</file>